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C69A" lockStructure="1"/>
  <bookViews>
    <workbookView xWindow="120" yWindow="165" windowWidth="11820" windowHeight="6375"/>
  </bookViews>
  <sheets>
    <sheet name="Калькулятор" sheetId="2" r:id="rId1"/>
    <sheet name="Довідник населених пунктів" sheetId="4" state="hidden" r:id="rId2"/>
    <sheet name="Данные" sheetId="6" state="hidden" r:id="rId3"/>
    <sheet name="расчеты" sheetId="3" state="hidden" r:id="rId4"/>
  </sheets>
  <definedNames>
    <definedName name="_xlnm._FilterDatabase" localSheetId="1" hidden="1">'Довідник населених пунктів'!$D$6:$D$107</definedName>
    <definedName name="_xlnm.Print_Area" localSheetId="0">Калькулятор!$A$1:$AE$53</definedName>
  </definedNames>
  <calcPr calcId="144525"/>
</workbook>
</file>

<file path=xl/calcChain.xml><?xml version="1.0" encoding="utf-8"?>
<calcChain xmlns="http://schemas.openxmlformats.org/spreadsheetml/2006/main">
  <c r="P28" i="2" l="1"/>
  <c r="H46" i="3"/>
  <c r="G46" i="3"/>
  <c r="F46" i="3"/>
  <c r="H45" i="3"/>
  <c r="G45" i="3"/>
  <c r="F45" i="3"/>
  <c r="C42" i="3"/>
  <c r="C41" i="3"/>
  <c r="C40" i="3"/>
  <c r="C37" i="3"/>
  <c r="C36" i="3"/>
  <c r="C35" i="3"/>
  <c r="C34" i="3"/>
  <c r="C33" i="3"/>
  <c r="C30" i="3"/>
  <c r="C29" i="3"/>
  <c r="C28" i="3"/>
  <c r="C27" i="3"/>
  <c r="C26" i="3"/>
  <c r="C23" i="3"/>
  <c r="C22" i="3"/>
  <c r="C21" i="3"/>
  <c r="C20" i="3"/>
  <c r="C19" i="3"/>
  <c r="C18" i="3"/>
  <c r="C17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  <c r="O1" i="3"/>
  <c r="G37" i="3" s="1"/>
  <c r="M25" i="2"/>
  <c r="O23" i="2"/>
  <c r="M23" i="2"/>
  <c r="Q16" i="2"/>
  <c r="Q15" i="2"/>
  <c r="Q13" i="2"/>
  <c r="Q12" i="2"/>
  <c r="G17" i="3" l="1"/>
  <c r="G18" i="3"/>
  <c r="G19" i="3"/>
  <c r="G20" i="3"/>
  <c r="G21" i="3"/>
  <c r="G22" i="3"/>
  <c r="G23" i="3"/>
  <c r="H26" i="3"/>
  <c r="F27" i="3"/>
  <c r="H27" i="3"/>
  <c r="F28" i="3"/>
  <c r="H28" i="3"/>
  <c r="F29" i="3"/>
  <c r="H29" i="3"/>
  <c r="F30" i="3"/>
  <c r="H30" i="3"/>
  <c r="F33" i="3"/>
  <c r="H33" i="3"/>
  <c r="F34" i="3"/>
  <c r="H34" i="3"/>
  <c r="F35" i="3"/>
  <c r="H35" i="3"/>
  <c r="F36" i="3"/>
  <c r="H36" i="3"/>
  <c r="F37" i="3"/>
  <c r="H37" i="3"/>
  <c r="H40" i="3"/>
  <c r="H41" i="3"/>
  <c r="H42" i="3"/>
  <c r="F17" i="3"/>
  <c r="H17" i="3"/>
  <c r="F18" i="3"/>
  <c r="H18" i="3"/>
  <c r="F19" i="3"/>
  <c r="H19" i="3"/>
  <c r="F20" i="3"/>
  <c r="H20" i="3"/>
  <c r="F21" i="3"/>
  <c r="H21" i="3"/>
  <c r="F22" i="3"/>
  <c r="H22" i="3"/>
  <c r="F23" i="3"/>
  <c r="H23" i="3"/>
  <c r="G26" i="3"/>
  <c r="F26" i="3" s="1"/>
  <c r="G27" i="3"/>
  <c r="G28" i="3"/>
  <c r="G29" i="3"/>
  <c r="G30" i="3"/>
  <c r="G33" i="3"/>
  <c r="G34" i="3"/>
  <c r="G35" i="3"/>
  <c r="G36" i="3"/>
  <c r="AB10" i="2"/>
  <c r="Q10" i="2"/>
  <c r="M10" i="2"/>
  <c r="Q9" i="2"/>
  <c r="F9" i="2"/>
  <c r="Q8" i="2"/>
  <c r="Q7" i="2"/>
  <c r="M13" i="2" s="1"/>
  <c r="F7" i="2"/>
  <c r="Q6" i="2"/>
  <c r="AB4" i="2"/>
  <c r="V4" i="2"/>
  <c r="V6" i="2" s="1"/>
  <c r="U4" i="2"/>
  <c r="U7" i="2" s="1"/>
  <c r="T4" i="2"/>
  <c r="T6" i="2" s="1"/>
  <c r="S4" i="2"/>
  <c r="S8" i="2" s="1"/>
  <c r="R4" i="2"/>
  <c r="AE3" i="2"/>
  <c r="M11" i="2" s="1"/>
  <c r="F3" i="2"/>
  <c r="R11" i="2" l="1"/>
  <c r="Q11" i="2" s="1"/>
  <c r="U6" i="2"/>
  <c r="T7" i="2"/>
  <c r="U5" i="2"/>
  <c r="S6" i="2"/>
  <c r="R6" i="2" s="1"/>
  <c r="R7" i="2"/>
  <c r="R8" i="2"/>
  <c r="R9" i="2"/>
  <c r="R5" i="2"/>
  <c r="Q5" i="2" s="1"/>
  <c r="S7" i="2"/>
  <c r="R10" i="2"/>
  <c r="M15" i="2" l="1"/>
  <c r="Q14" i="2" s="1"/>
  <c r="T5" i="2"/>
  <c r="S5" i="2" s="1"/>
  <c r="M21" i="2"/>
  <c r="AB6" i="2" l="1"/>
  <c r="AB9" i="2"/>
  <c r="T9" i="2" s="1"/>
  <c r="S9" i="2" s="1"/>
  <c r="T8" i="2"/>
  <c r="M17" i="2"/>
  <c r="AB7" i="2" s="1"/>
  <c r="AB5" i="2"/>
  <c r="V5" i="2"/>
  <c r="M19" i="2" l="1"/>
  <c r="AB8" i="2" s="1"/>
  <c r="AB11" i="2" s="1"/>
  <c r="K6" i="2" s="1"/>
</calcChain>
</file>

<file path=xl/sharedStrings.xml><?xml version="1.0" encoding="utf-8"?>
<sst xmlns="http://schemas.openxmlformats.org/spreadsheetml/2006/main" count="538" uniqueCount="243">
  <si>
    <t>К1</t>
  </si>
  <si>
    <t>К2</t>
  </si>
  <si>
    <t>К3</t>
  </si>
  <si>
    <t>К4</t>
  </si>
  <si>
    <t>К5</t>
  </si>
  <si>
    <t>К6</t>
  </si>
  <si>
    <t>Тип транспортного средства</t>
  </si>
  <si>
    <t>Территория использования</t>
  </si>
  <si>
    <t>Кол-во внесенных в договор лиц</t>
  </si>
  <si>
    <t>Водительский стаж</t>
  </si>
  <si>
    <t>1-й тип</t>
  </si>
  <si>
    <t>2-й тип</t>
  </si>
  <si>
    <t>3-й тип</t>
  </si>
  <si>
    <t>A1</t>
  </si>
  <si>
    <t>A2</t>
  </si>
  <si>
    <t>B1</t>
  </si>
  <si>
    <t>B2</t>
  </si>
  <si>
    <t>B3</t>
  </si>
  <si>
    <t>B4</t>
  </si>
  <si>
    <t>C1</t>
  </si>
  <si>
    <t>C2</t>
  </si>
  <si>
    <t>D1</t>
  </si>
  <si>
    <t>D2</t>
  </si>
  <si>
    <t>E</t>
  </si>
  <si>
    <t>F</t>
  </si>
  <si>
    <t>Наличие</t>
  </si>
  <si>
    <t>Отсутствие</t>
  </si>
  <si>
    <t>Сферы использования транспортного средства</t>
  </si>
  <si>
    <t>-</t>
  </si>
  <si>
    <t>Сум.</t>
  </si>
  <si>
    <t>Мотоциклы с объемом двигателя до 300 куб.см.</t>
  </si>
  <si>
    <t>Мотоциклы с объемом двигателя свыше 300 куб.см.</t>
  </si>
  <si>
    <t>Легковой транспорт с объемом двигателя свыше 3000 куб.см.</t>
  </si>
  <si>
    <t>Грузовой транспорт грузоподъемностью до 2-х тонн</t>
  </si>
  <si>
    <t>Грузовой транспорт грузоподъемностью свыше 2-х тонн</t>
  </si>
  <si>
    <t>Автобусы с количеством мест до 20-ти человек</t>
  </si>
  <si>
    <t>Автобусы с количеством мест свыше 20-ти человек</t>
  </si>
  <si>
    <t>Прицепы к грузовому транспорту</t>
  </si>
  <si>
    <t>Прицепы к легковому транспорту</t>
  </si>
  <si>
    <t>Легковой транспорт с объемом двигателя до 1599 куб.см.</t>
  </si>
  <si>
    <t>Легковой транспорт с объемом двигателя от 1600 до 1999 куб.см.</t>
  </si>
  <si>
    <t>Легковой транспорт с объемом двигателя от 2000 до 2999 куб.см.</t>
  </si>
  <si>
    <t>Наличие/отсутствие выплат</t>
  </si>
  <si>
    <t>К7</t>
  </si>
  <si>
    <t>Базовый платеж</t>
  </si>
  <si>
    <t>Код ТС</t>
  </si>
  <si>
    <t>Код зоны</t>
  </si>
  <si>
    <t>Алчевск</t>
  </si>
  <si>
    <t>Белая Церковь</t>
  </si>
  <si>
    <t>Бердянск</t>
  </si>
  <si>
    <t>Винница</t>
  </si>
  <si>
    <t>Горловка</t>
  </si>
  <si>
    <t>Днепродзержинск</t>
  </si>
  <si>
    <t>Евпатория</t>
  </si>
  <si>
    <t>Енакиево</t>
  </si>
  <si>
    <t>Житомир</t>
  </si>
  <si>
    <t>Ивано-Франковск</t>
  </si>
  <si>
    <t>Каменец-Подольский</t>
  </si>
  <si>
    <t>Керчь</t>
  </si>
  <si>
    <t>Кировоград</t>
  </si>
  <si>
    <t>Краматорск</t>
  </si>
  <si>
    <t>Кременчуг</t>
  </si>
  <si>
    <t>Лисичанск</t>
  </si>
  <si>
    <t>Луганск</t>
  </si>
  <si>
    <t>Луцк</t>
  </si>
  <si>
    <t>Макеевка</t>
  </si>
  <si>
    <t>Мариуполь</t>
  </si>
  <si>
    <t>Мелитополь</t>
  </si>
  <si>
    <t>Никополь</t>
  </si>
  <si>
    <t>Павлоград</t>
  </si>
  <si>
    <t>Полтава</t>
  </si>
  <si>
    <t>Ровно</t>
  </si>
  <si>
    <t>Севастополь</t>
  </si>
  <si>
    <t>Северодонецк</t>
  </si>
  <si>
    <t>Симферополь</t>
  </si>
  <si>
    <t>Славянск</t>
  </si>
  <si>
    <t>Сумы</t>
  </si>
  <si>
    <t>Тернополь</t>
  </si>
  <si>
    <t>Ужгород</t>
  </si>
  <si>
    <t>Херсон</t>
  </si>
  <si>
    <t>Хмельницкий</t>
  </si>
  <si>
    <t>Черкассы</t>
  </si>
  <si>
    <t>Чернигов</t>
  </si>
  <si>
    <t>Черновцы</t>
  </si>
  <si>
    <t>Александрия</t>
  </si>
  <si>
    <t>Антрацит</t>
  </si>
  <si>
    <t>Артемовск</t>
  </si>
  <si>
    <t>Ахтырка</t>
  </si>
  <si>
    <t>Белгород-Днестровский</t>
  </si>
  <si>
    <t>Бердичев</t>
  </si>
  <si>
    <t>Борисполь</t>
  </si>
  <si>
    <t>Бровары</t>
  </si>
  <si>
    <t>Брянка</t>
  </si>
  <si>
    <t>Димитров</t>
  </si>
  <si>
    <t>Дрогобыч</t>
  </si>
  <si>
    <t>Дружковка</t>
  </si>
  <si>
    <t>Желтые Воды</t>
  </si>
  <si>
    <t>Измаил</t>
  </si>
  <si>
    <t>Изюм</t>
  </si>
  <si>
    <t>Илличевск</t>
  </si>
  <si>
    <t>Калуш</t>
  </si>
  <si>
    <t>Ковель</t>
  </si>
  <si>
    <t>Коломыя</t>
  </si>
  <si>
    <t>Комсомольск</t>
  </si>
  <si>
    <t>Конотоп</t>
  </si>
  <si>
    <t>Коростень</t>
  </si>
  <si>
    <t>Костантиновка</t>
  </si>
  <si>
    <t>Красноармейск</t>
  </si>
  <si>
    <t>Краснодон</t>
  </si>
  <si>
    <t>Красный Луч</t>
  </si>
  <si>
    <t>Лозовая</t>
  </si>
  <si>
    <t>Лубны</t>
  </si>
  <si>
    <t>Марганец</t>
  </si>
  <si>
    <t>Мукачево</t>
  </si>
  <si>
    <t>Нежин</t>
  </si>
  <si>
    <t>Новая Каховка</t>
  </si>
  <si>
    <t>Нововолынск</t>
  </si>
  <si>
    <t>Новоград-Волынский</t>
  </si>
  <si>
    <t>Новомосковск</t>
  </si>
  <si>
    <t>Первомайск (Ник-я обл )</t>
  </si>
  <si>
    <t>Прилуки</t>
  </si>
  <si>
    <t>Ровеньки</t>
  </si>
  <si>
    <t>Ромны</t>
  </si>
  <si>
    <t>Рубежное</t>
  </si>
  <si>
    <t>Свердловск</t>
  </si>
  <si>
    <t>Светловодск</t>
  </si>
  <si>
    <t>Смела</t>
  </si>
  <si>
    <t>Снежное</t>
  </si>
  <si>
    <t>Стаханов</t>
  </si>
  <si>
    <t>Стрый</t>
  </si>
  <si>
    <t>Торез</t>
  </si>
  <si>
    <t>Умань</t>
  </si>
  <si>
    <t>Фастов</t>
  </si>
  <si>
    <t>Феодосия</t>
  </si>
  <si>
    <t>Харцызск</t>
  </si>
  <si>
    <t>Червоноград</t>
  </si>
  <si>
    <t>Шахтерск</t>
  </si>
  <si>
    <t>Шостка</t>
  </si>
  <si>
    <t>Энергодар</t>
  </si>
  <si>
    <t>Ялта</t>
  </si>
  <si>
    <t>Харьков</t>
  </si>
  <si>
    <t>Николаев</t>
  </si>
  <si>
    <t>Днепропетровск</t>
  </si>
  <si>
    <t>Донецк</t>
  </si>
  <si>
    <t>Одесса</t>
  </si>
  <si>
    <t>Запорожье</t>
  </si>
  <si>
    <t>Кривой Рог</t>
  </si>
  <si>
    <t>Львов</t>
  </si>
  <si>
    <t>-я зона</t>
  </si>
  <si>
    <t>№ зоны</t>
  </si>
  <si>
    <t>Киев - 1-я зона</t>
  </si>
  <si>
    <t>Города, которые не вошли в этот список, имеют население менее 50 тыс леловек.</t>
  </si>
  <si>
    <t>Выбор нас. пункта</t>
  </si>
  <si>
    <t>М</t>
  </si>
  <si>
    <t>0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</si>
  <si>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</si>
  <si>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</si>
  <si>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</si>
  <si>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</si>
  <si>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</si>
  <si>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</si>
  <si>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</si>
  <si>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</si>
  <si>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</si>
  <si>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</si>
  <si>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</si>
  <si>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</si>
  <si>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К-т бонус-малус</t>
  </si>
  <si>
    <t>минимальные</t>
  </si>
  <si>
    <t>максимальные</t>
  </si>
  <si>
    <t>Используемые коэффициенты:</t>
  </si>
  <si>
    <t>Легковой транспорт с объемом двигателя до 1600 куб.см.</t>
  </si>
  <si>
    <t>Легковой транспорт с объемом двигателя от 1601 до 2000 куб.см.</t>
  </si>
  <si>
    <t>Легковой транспорт с объемом двигателя от 2001 до 3000 куб.см.</t>
  </si>
  <si>
    <t>від 1-3 років</t>
  </si>
  <si>
    <t>від 3-10 років</t>
  </si>
  <si>
    <t>більше 10 років</t>
  </si>
  <si>
    <t>Юр.особи</t>
  </si>
  <si>
    <t>15 днів</t>
  </si>
  <si>
    <t xml:space="preserve">1 місяць </t>
  </si>
  <si>
    <t>2 місяця</t>
  </si>
  <si>
    <t>3 місяця</t>
  </si>
  <si>
    <t>4 місяця</t>
  </si>
  <si>
    <t>5 місяців</t>
  </si>
  <si>
    <t>6 місяців</t>
  </si>
  <si>
    <t>7 місяців</t>
  </si>
  <si>
    <t>8 місяців</t>
  </si>
  <si>
    <t>9 місяців</t>
  </si>
  <si>
    <t>10 місяців</t>
  </si>
  <si>
    <t>11 місяців</t>
  </si>
  <si>
    <t>Один рік</t>
  </si>
  <si>
    <t>Період страхування</t>
  </si>
  <si>
    <t>Пільги</t>
  </si>
  <si>
    <t>Тип Договора ОСЦПВ</t>
  </si>
  <si>
    <t xml:space="preserve"> Страхова премія </t>
  </si>
  <si>
    <t>Тип ТЗ</t>
  </si>
  <si>
    <t>Тип транспортного засобу</t>
  </si>
  <si>
    <t>Місьце використання (місьце реєстрації)</t>
  </si>
  <si>
    <t>Сфера використання ТЗ</t>
  </si>
  <si>
    <t>Водійський стаж</t>
  </si>
  <si>
    <t>Кількість внесених в договір осіб</t>
  </si>
  <si>
    <t>Бонус-малус на момент заключення договору</t>
  </si>
  <si>
    <t xml:space="preserve">Договір І типу укладається на  умовах  експлуатації ТЗ, визначеного у договорі страхування, будь якою особою, якє експлуатує його на законних підставах </t>
  </si>
  <si>
    <t>3-я ЗОНА (Міста з населенням більше 1-го млн. чол.)</t>
  </si>
  <si>
    <t>1-а ЗОНА (м. Київ)</t>
  </si>
  <si>
    <t>2-а ЗОНА (Міста Бориспіль, Боярка, Бровари, Васильків, Вишгород, Вишневе, Ірпінь)</t>
  </si>
  <si>
    <t>4-а ЗОНА (Міста з населенням від 1 млн.-500 тис. чоловік)</t>
  </si>
  <si>
    <t>5-а ЗОНА (Міста з населенням від 500 до 100 тис. чоловік)</t>
  </si>
  <si>
    <t>6-а ЗОНА (Міста з населенням  меньш 100 тис. чоловік)</t>
  </si>
  <si>
    <t>7-а ЗОНА (Реестрація в інших країнах)</t>
  </si>
  <si>
    <t>до 1 року</t>
  </si>
  <si>
    <t>1 ТЗ - 1 поліс - N осіб</t>
  </si>
  <si>
    <t>1 особа - 1 поліс - N ТЗ</t>
  </si>
  <si>
    <t>1 ТЗ - 1 поліс - 1-5 осіб</t>
  </si>
  <si>
    <t>Вантажні автомобілі, автобуси</t>
  </si>
  <si>
    <r>
      <t xml:space="preserve">Легкові автомобілі  або автобуси до 20 чол., які використовуються </t>
    </r>
    <r>
      <rPr>
        <b/>
        <sz val="12"/>
        <rFont val="Arial Cyr"/>
        <charset val="204"/>
      </rPr>
      <t>фізичною</t>
    </r>
    <r>
      <rPr>
        <sz val="8"/>
        <rFont val="Arial Cyr"/>
        <family val="2"/>
        <charset val="204"/>
      </rPr>
      <t xml:space="preserve"> особою для надання послуг</t>
    </r>
  </si>
  <si>
    <r>
      <t xml:space="preserve">Легкові автомобілі  або автобуси до 20 чол., які використовуються </t>
    </r>
    <r>
      <rPr>
        <b/>
        <sz val="12"/>
        <rFont val="Arial Cyr"/>
        <charset val="204"/>
      </rPr>
      <t>юридичною</t>
    </r>
    <r>
      <rPr>
        <sz val="8"/>
        <rFont val="Arial Cyr"/>
        <family val="2"/>
        <charset val="204"/>
      </rPr>
      <t xml:space="preserve"> особою для надання послуг</t>
    </r>
  </si>
  <si>
    <t>Юридична особа (крім таксі, вантажні, автобусів)</t>
  </si>
  <si>
    <t>Фізична особа (крім таксі, вантажні, автобусів)</t>
  </si>
  <si>
    <t>1 особа</t>
  </si>
  <si>
    <t>Немає</t>
  </si>
  <si>
    <t>k1</t>
  </si>
  <si>
    <t>k2</t>
  </si>
  <si>
    <t>k3</t>
  </si>
  <si>
    <t>k4</t>
  </si>
  <si>
    <t>k5</t>
  </si>
  <si>
    <t>k6</t>
  </si>
  <si>
    <t>2 особи</t>
  </si>
  <si>
    <t>3-5 осіб</t>
  </si>
  <si>
    <t>Наявність</t>
  </si>
  <si>
    <t>Відсутність</t>
  </si>
  <si>
    <t>Договір ІІ типу укладається на умовах експлуатації будь якого транспортного засобу , або одного з транспортних засобів, вказаних у договорі, особою, що вказана у договорі страхування</t>
  </si>
  <si>
    <t>Договір ІІІ типу  укладається на умовах експлуатації  транспортного засобу, визначеного у договорі страхування, особою, що вказана у договорі страхування, або особами, що вказані у договорі</t>
  </si>
  <si>
    <t xml:space="preserve"> - Юридичні особи
 - Фізичні особи </t>
  </si>
  <si>
    <t>Коеф</t>
  </si>
  <si>
    <t>мінімальні</t>
  </si>
  <si>
    <t>максимальні</t>
  </si>
  <si>
    <t>3 (новий договір)</t>
  </si>
  <si>
    <t>Інваліди  2-ї групи , пенсіонеры, ЧАЄС I-II категорія, що керують одним транспортним засобом з робочим объємом двигуна до 2500 куб.см. включно</t>
  </si>
  <si>
    <t>Договір 1-го типу</t>
  </si>
  <si>
    <t>Договір 2-го типу</t>
  </si>
  <si>
    <t>Договір 3-го типу</t>
  </si>
  <si>
    <t>Такси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</si>
</sst>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"/>
    <numFmt numFmtId="165" formatCode="0.0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b/>
      <i/>
      <sz val="10"/>
      <color indexed="10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sz val="10"/>
      <color indexed="10"/>
      <name val="Arial Cyr"/>
      <family val="2"/>
      <charset val="204"/>
    </font>
    <font>
      <b/>
      <sz val="10"/>
      <color indexed="10"/>
      <name val="Arial Cyr"/>
      <charset val="204"/>
    </font>
    <font>
      <b/>
      <sz val="8"/>
      <color indexed="18"/>
      <name val="Arial Cyr"/>
      <charset val="204"/>
    </font>
    <font>
      <sz val="8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b/>
      <sz val="20"/>
      <color indexed="10"/>
      <name val="Arial Cyr"/>
      <charset val="204"/>
    </font>
    <font>
      <sz val="1"/>
      <name val="Arial Cyr"/>
      <charset val="204"/>
    </font>
    <font>
      <b/>
      <sz val="12"/>
      <color indexed="10"/>
      <name val="Arial Cyr"/>
      <charset val="204"/>
    </font>
    <font>
      <b/>
      <sz val="10"/>
      <color indexed="18"/>
      <name val="Arial Cyr"/>
      <charset val="204"/>
    </font>
    <font>
      <b/>
      <sz val="13"/>
      <name val="Arial Cyr"/>
      <charset val="204"/>
    </font>
    <font>
      <b/>
      <sz val="18"/>
      <name val="Arial Cyr"/>
      <charset val="204"/>
    </font>
    <font>
      <b/>
      <sz val="18"/>
      <color indexed="18"/>
      <name val="Arial Cyr"/>
      <charset val="204"/>
    </font>
    <font>
      <b/>
      <sz val="18"/>
      <color indexed="18"/>
      <name val="Times New Roman"/>
      <family val="1"/>
      <charset val="204"/>
    </font>
    <font>
      <b/>
      <sz val="18"/>
      <color indexed="10"/>
      <name val="Arial Cyr"/>
      <charset val="204"/>
    </font>
    <font>
      <b/>
      <sz val="18"/>
      <color indexed="60"/>
      <name val="Times New Roman"/>
      <family val="1"/>
      <charset val="204"/>
    </font>
    <font>
      <b/>
      <sz val="18"/>
      <color indexed="60"/>
      <name val="Arial Cyr"/>
      <charset val="204"/>
    </font>
    <font>
      <sz val="7"/>
      <name val="Arial Cyr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charset val="204"/>
    </font>
    <font>
      <sz val="10"/>
      <color indexed="22"/>
      <name val="Arial Cyr"/>
      <family val="2"/>
      <charset val="204"/>
    </font>
    <font>
      <sz val="8"/>
      <name val="Arial Cyr"/>
      <family val="2"/>
      <charset val="204"/>
    </font>
    <font>
      <b/>
      <sz val="36"/>
      <name val="Bookman Old Style"/>
      <family val="1"/>
      <charset val="204"/>
    </font>
    <font>
      <sz val="11"/>
      <name val="Arial Cyr"/>
      <charset val="204"/>
    </font>
    <font>
      <b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Protection="1">
      <protection hidden="1"/>
    </xf>
    <xf numFmtId="0" fontId="6" fillId="0" borderId="0" xfId="0" applyFont="1" applyFill="1" applyProtection="1">
      <protection hidden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7" fillId="0" borderId="9" xfId="0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Protection="1">
      <protection hidden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Protection="1">
      <protection hidden="1"/>
    </xf>
    <xf numFmtId="0" fontId="18" fillId="0" borderId="0" xfId="0" applyFont="1" applyFill="1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4" fontId="4" fillId="0" borderId="3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Protection="1">
      <protection locked="0" hidden="1"/>
    </xf>
    <xf numFmtId="0" fontId="16" fillId="0" borderId="10" xfId="0" applyFont="1" applyFill="1" applyBorder="1" applyAlignment="1">
      <alignment wrapText="1"/>
    </xf>
    <xf numFmtId="0" fontId="7" fillId="0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3" xfId="0" applyNumberFormat="1" applyFill="1" applyBorder="1" applyAlignment="1"/>
    <xf numFmtId="0" fontId="7" fillId="0" borderId="1" xfId="0" applyFont="1" applyBorder="1" applyAlignment="1">
      <alignment horizontal="center"/>
    </xf>
    <xf numFmtId="2" fontId="0" fillId="0" borderId="4" xfId="0" applyNumberFormat="1" applyFill="1" applyBorder="1" applyAlignment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4" fillId="0" borderId="0" xfId="0" applyFont="1" applyBorder="1" applyAlignment="1">
      <alignment horizontal="justify"/>
    </xf>
    <xf numFmtId="0" fontId="23" fillId="0" borderId="0" xfId="0" applyFont="1" applyBorder="1"/>
    <xf numFmtId="0" fontId="25" fillId="0" borderId="0" xfId="0" applyFont="1" applyBorder="1"/>
    <xf numFmtId="0" fontId="22" fillId="0" borderId="0" xfId="0" applyFont="1" applyBorder="1"/>
    <xf numFmtId="0" fontId="25" fillId="3" borderId="0" xfId="0" applyFont="1" applyFill="1" applyBorder="1"/>
    <xf numFmtId="49" fontId="25" fillId="3" borderId="0" xfId="0" applyNumberFormat="1" applyFont="1" applyFill="1" applyBorder="1"/>
    <xf numFmtId="0" fontId="24" fillId="0" borderId="0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/>
    <xf numFmtId="0" fontId="22" fillId="0" borderId="18" xfId="0" applyFont="1" applyBorder="1"/>
    <xf numFmtId="0" fontId="25" fillId="3" borderId="19" xfId="0" applyFont="1" applyFill="1" applyBorder="1"/>
    <xf numFmtId="0" fontId="22" fillId="3" borderId="16" xfId="0" applyFont="1" applyFill="1" applyBorder="1"/>
    <xf numFmtId="0" fontId="22" fillId="3" borderId="20" xfId="0" applyFont="1" applyFill="1" applyBorder="1"/>
    <xf numFmtId="0" fontId="22" fillId="3" borderId="18" xfId="0" applyFont="1" applyFill="1" applyBorder="1"/>
    <xf numFmtId="0" fontId="25" fillId="3" borderId="21" xfId="0" applyFont="1" applyFill="1" applyBorder="1"/>
    <xf numFmtId="0" fontId="23" fillId="3" borderId="21" xfId="0" applyFont="1" applyFill="1" applyBorder="1"/>
    <xf numFmtId="0" fontId="22" fillId="3" borderId="17" xfId="0" applyFont="1" applyFill="1" applyBorder="1"/>
    <xf numFmtId="0" fontId="22" fillId="3" borderId="22" xfId="0" applyFont="1" applyFill="1" applyBorder="1"/>
    <xf numFmtId="0" fontId="22" fillId="3" borderId="15" xfId="0" applyFont="1" applyFill="1" applyBorder="1"/>
    <xf numFmtId="0" fontId="23" fillId="3" borderId="19" xfId="0" applyFont="1" applyFill="1" applyBorder="1"/>
    <xf numFmtId="0" fontId="3" fillId="0" borderId="0" xfId="0" applyFont="1" applyBorder="1"/>
    <xf numFmtId="0" fontId="20" fillId="0" borderId="0" xfId="0" applyFont="1" applyBorder="1"/>
    <xf numFmtId="0" fontId="11" fillId="0" borderId="0" xfId="0" applyFont="1" applyBorder="1"/>
    <xf numFmtId="0" fontId="26" fillId="3" borderId="0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30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0" fillId="0" borderId="27" xfId="0" applyBorder="1" applyAlignment="1"/>
    <xf numFmtId="0" fontId="0" fillId="0" borderId="35" xfId="0" applyBorder="1" applyAlignment="1"/>
    <xf numFmtId="0" fontId="0" fillId="0" borderId="4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0" xfId="0" applyFont="1"/>
    <xf numFmtId="0" fontId="5" fillId="4" borderId="3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Protection="1">
      <protection hidden="1"/>
    </xf>
    <xf numFmtId="0" fontId="1" fillId="0" borderId="16" xfId="0" applyFont="1" applyFill="1" applyBorder="1" applyProtection="1">
      <protection hidden="1"/>
    </xf>
    <xf numFmtId="0" fontId="1" fillId="0" borderId="22" xfId="0" applyFont="1" applyFill="1" applyBorder="1" applyProtection="1"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22" xfId="0" applyFont="1" applyFill="1" applyBorder="1" applyProtection="1">
      <protection hidden="1"/>
    </xf>
    <xf numFmtId="0" fontId="15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64" fontId="17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Protection="1">
      <protection hidden="1"/>
    </xf>
    <xf numFmtId="0" fontId="6" fillId="0" borderId="22" xfId="0" applyFont="1" applyFill="1" applyBorder="1" applyProtection="1">
      <protection hidden="1"/>
    </xf>
    <xf numFmtId="0" fontId="6" fillId="0" borderId="20" xfId="0" applyFont="1" applyFill="1" applyBorder="1" applyProtection="1">
      <protection hidden="1"/>
    </xf>
    <xf numFmtId="0" fontId="8" fillId="0" borderId="22" xfId="0" applyFont="1" applyFill="1" applyBorder="1" applyProtection="1"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30" fillId="0" borderId="36" xfId="0" applyFont="1" applyFill="1" applyBorder="1" applyAlignment="1" applyProtection="1">
      <alignment horizontal="center" vertical="top" wrapText="1"/>
      <protection locked="0"/>
    </xf>
    <xf numFmtId="0" fontId="30" fillId="0" borderId="37" xfId="0" applyFont="1" applyFill="1" applyBorder="1" applyAlignment="1" applyProtection="1">
      <alignment horizontal="center" vertical="top" wrapText="1"/>
      <protection locked="0"/>
    </xf>
    <xf numFmtId="0" fontId="30" fillId="0" borderId="38" xfId="0" quotePrefix="1" applyFont="1" applyFill="1" applyBorder="1" applyAlignment="1" applyProtection="1">
      <alignment horizontal="center" vertical="top" wrapText="1"/>
      <protection locked="0"/>
    </xf>
    <xf numFmtId="0" fontId="30" fillId="0" borderId="39" xfId="0" applyFont="1" applyFill="1" applyBorder="1" applyAlignment="1" applyProtection="1">
      <alignment horizontal="center" vertical="top" wrapText="1"/>
      <protection locked="0"/>
    </xf>
    <xf numFmtId="0" fontId="31" fillId="0" borderId="38" xfId="0" quotePrefix="1" applyFont="1" applyFill="1" applyBorder="1" applyAlignment="1" applyProtection="1">
      <alignment horizontal="center" vertical="top" wrapText="1"/>
      <protection locked="0"/>
    </xf>
    <xf numFmtId="0" fontId="31" fillId="0" borderId="39" xfId="0" applyFont="1" applyFill="1" applyBorder="1" applyAlignment="1" applyProtection="1">
      <alignment horizontal="center" vertical="top" wrapText="1"/>
      <protection locked="0"/>
    </xf>
    <xf numFmtId="0" fontId="4" fillId="0" borderId="40" xfId="0" applyFont="1" applyFill="1" applyBorder="1" applyAlignment="1" applyProtection="1">
      <alignment horizontal="center"/>
      <protection hidden="1"/>
    </xf>
    <xf numFmtId="0" fontId="4" fillId="0" borderId="41" xfId="0" applyFont="1" applyFill="1" applyBorder="1" applyAlignment="1" applyProtection="1">
      <alignment horizontal="center"/>
      <protection hidden="1"/>
    </xf>
    <xf numFmtId="2" fontId="4" fillId="0" borderId="36" xfId="0" applyNumberFormat="1" applyFont="1" applyFill="1" applyBorder="1" applyAlignment="1" applyProtection="1">
      <alignment horizontal="center"/>
      <protection hidden="1"/>
    </xf>
    <xf numFmtId="2" fontId="6" fillId="0" borderId="0" xfId="0" applyNumberFormat="1" applyFont="1" applyFill="1" applyBorder="1" applyAlignment="1" applyProtection="1">
      <alignment horizontal="center"/>
      <protection locked="0" hidden="1"/>
    </xf>
    <xf numFmtId="0" fontId="30" fillId="0" borderId="38" xfId="0" quotePrefix="1" applyFont="1" applyFill="1" applyBorder="1" applyAlignment="1">
      <alignment horizontal="center" vertical="top" wrapText="1"/>
    </xf>
    <xf numFmtId="0" fontId="30" fillId="0" borderId="3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/>
      <protection hidden="1"/>
    </xf>
    <xf numFmtId="0" fontId="0" fillId="5" borderId="19" xfId="0" applyFill="1" applyBorder="1" applyAlignment="1"/>
    <xf numFmtId="0" fontId="6" fillId="5" borderId="19" xfId="0" applyFont="1" applyFill="1" applyBorder="1" applyProtection="1">
      <protection hidden="1"/>
    </xf>
    <xf numFmtId="0" fontId="8" fillId="5" borderId="21" xfId="0" applyFont="1" applyFill="1" applyBorder="1" applyAlignment="1" applyProtection="1">
      <protection hidden="1"/>
    </xf>
    <xf numFmtId="0" fontId="8" fillId="5" borderId="21" xfId="0" applyFont="1" applyFill="1" applyBorder="1" applyProtection="1">
      <protection hidden="1"/>
    </xf>
    <xf numFmtId="0" fontId="1" fillId="5" borderId="21" xfId="0" applyFont="1" applyFill="1" applyBorder="1" applyAlignment="1" applyProtection="1">
      <protection hidden="1"/>
    </xf>
    <xf numFmtId="0" fontId="6" fillId="5" borderId="21" xfId="0" applyFont="1" applyFill="1" applyBorder="1" applyProtection="1">
      <protection hidden="1"/>
    </xf>
    <xf numFmtId="0" fontId="6" fillId="5" borderId="19" xfId="0" applyFont="1" applyFill="1" applyBorder="1" applyAlignment="1" applyProtection="1">
      <protection hidden="1"/>
    </xf>
    <xf numFmtId="0" fontId="6" fillId="5" borderId="21" xfId="0" applyFont="1" applyFill="1" applyBorder="1" applyAlignment="1" applyProtection="1">
      <protection hidden="1"/>
    </xf>
    <xf numFmtId="0" fontId="6" fillId="5" borderId="21" xfId="0" applyFont="1" applyFill="1" applyBorder="1" applyProtection="1">
      <protection locked="0" hidden="1"/>
    </xf>
    <xf numFmtId="0" fontId="0" fillId="0" borderId="3" xfId="0" applyFont="1" applyFill="1" applyBorder="1" applyAlignment="1" applyProtection="1">
      <protection hidden="1"/>
    </xf>
    <xf numFmtId="0" fontId="0" fillId="0" borderId="3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165" fontId="0" fillId="0" borderId="24" xfId="0" applyNumberFormat="1" applyFont="1" applyBorder="1" applyAlignment="1">
      <alignment horizontal="center"/>
    </xf>
    <xf numFmtId="165" fontId="0" fillId="0" borderId="29" xfId="0" applyNumberFormat="1" applyFont="1" applyBorder="1" applyAlignment="1">
      <alignment horizontal="center"/>
    </xf>
    <xf numFmtId="165" fontId="0" fillId="0" borderId="27" xfId="0" applyNumberFormat="1" applyFont="1" applyBorder="1" applyAlignment="1">
      <alignment horizontal="center"/>
    </xf>
    <xf numFmtId="165" fontId="0" fillId="0" borderId="42" xfId="0" applyNumberFormat="1" applyFont="1" applyBorder="1" applyAlignment="1">
      <alignment horizontal="center"/>
    </xf>
    <xf numFmtId="165" fontId="0" fillId="0" borderId="3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0" fillId="0" borderId="28" xfId="0" applyNumberFormat="1" applyFont="1" applyFill="1" applyBorder="1" applyAlignment="1">
      <alignment horizontal="center" vertical="center"/>
    </xf>
    <xf numFmtId="165" fontId="0" fillId="0" borderId="33" xfId="0" applyNumberFormat="1" applyFont="1" applyFill="1" applyBorder="1" applyAlignment="1">
      <alignment horizontal="center" vertical="center"/>
    </xf>
    <xf numFmtId="0" fontId="6" fillId="5" borderId="18" xfId="0" applyFont="1" applyFill="1" applyBorder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0" fillId="0" borderId="0" xfId="0" applyFont="1" applyFill="1" applyProtection="1"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protection hidden="1"/>
    </xf>
    <xf numFmtId="0" fontId="0" fillId="0" borderId="21" xfId="0" applyFill="1" applyBorder="1" applyAlignment="1">
      <alignment horizontal="center" vertical="center" wrapText="1"/>
    </xf>
    <xf numFmtId="0" fontId="6" fillId="0" borderId="21" xfId="0" applyFont="1" applyFill="1" applyBorder="1" applyProtection="1">
      <protection hidden="1"/>
    </xf>
    <xf numFmtId="0" fontId="6" fillId="0" borderId="21" xfId="0" applyFont="1" applyFill="1" applyBorder="1" applyAlignment="1" applyProtection="1">
      <alignment horizontal="center" vertical="center"/>
      <protection locked="0" hidden="1"/>
    </xf>
    <xf numFmtId="0" fontId="15" fillId="0" borderId="21" xfId="0" applyFont="1" applyFill="1" applyBorder="1" applyAlignment="1" applyProtection="1">
      <alignment horizontal="center" vertical="center"/>
      <protection hidden="1"/>
    </xf>
    <xf numFmtId="0" fontId="19" fillId="0" borderId="21" xfId="0" applyFont="1" applyFill="1" applyBorder="1" applyAlignment="1" applyProtection="1">
      <alignment horizontal="center" vertical="center"/>
      <protection hidden="1"/>
    </xf>
    <xf numFmtId="0" fontId="6" fillId="5" borderId="20" xfId="0" applyFont="1" applyFill="1" applyBorder="1" applyProtection="1">
      <protection hidden="1"/>
    </xf>
    <xf numFmtId="164" fontId="32" fillId="5" borderId="43" xfId="0" applyNumberFormat="1" applyFont="1" applyFill="1" applyBorder="1" applyAlignment="1" applyProtection="1">
      <alignment horizontal="center" vertical="center"/>
      <protection hidden="1"/>
    </xf>
    <xf numFmtId="4" fontId="32" fillId="5" borderId="44" xfId="0" applyNumberFormat="1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vertical="center" wrapText="1"/>
      <protection hidden="1"/>
    </xf>
    <xf numFmtId="0" fontId="3" fillId="5" borderId="19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9" xfId="0" applyFont="1" applyFill="1" applyBorder="1" applyAlignment="1" applyProtection="1">
      <alignment vertical="center" wrapText="1"/>
      <protection hidden="1"/>
    </xf>
    <xf numFmtId="0" fontId="6" fillId="0" borderId="17" xfId="0" applyFont="1" applyFill="1" applyBorder="1" applyProtection="1">
      <protection hidden="1"/>
    </xf>
    <xf numFmtId="0" fontId="6" fillId="0" borderId="18" xfId="0" applyFont="1" applyFill="1" applyBorder="1" applyProtection="1">
      <protection hidden="1"/>
    </xf>
    <xf numFmtId="0" fontId="4" fillId="0" borderId="26" xfId="0" applyFont="1" applyFill="1" applyBorder="1" applyProtection="1">
      <protection locked="0" hidden="1"/>
    </xf>
    <xf numFmtId="0" fontId="11" fillId="0" borderId="3" xfId="0" applyFont="1" applyFill="1" applyBorder="1" applyAlignment="1" applyProtection="1">
      <alignment horizontal="center"/>
      <protection locked="0" hidden="1"/>
    </xf>
    <xf numFmtId="0" fontId="14" fillId="0" borderId="19" xfId="0" applyFont="1" applyFill="1" applyBorder="1" applyAlignment="1" applyProtection="1">
      <protection hidden="1"/>
    </xf>
    <xf numFmtId="0" fontId="14" fillId="0" borderId="0" xfId="0" applyFont="1" applyFill="1" applyBorder="1" applyAlignment="1" applyProtection="1">
      <protection hidden="1"/>
    </xf>
    <xf numFmtId="0" fontId="36" fillId="0" borderId="22" xfId="0" applyFont="1" applyFill="1" applyBorder="1" applyProtection="1">
      <protection hidden="1"/>
    </xf>
    <xf numFmtId="0" fontId="36" fillId="0" borderId="0" xfId="0" applyFont="1" applyFill="1" applyBorder="1" applyProtection="1">
      <protection hidden="1"/>
    </xf>
    <xf numFmtId="0" fontId="36" fillId="0" borderId="0" xfId="0" applyFont="1" applyFill="1" applyBorder="1" applyAlignment="1" applyProtection="1">
      <protection hidden="1"/>
    </xf>
    <xf numFmtId="0" fontId="0" fillId="0" borderId="0" xfId="0" applyFill="1" applyProtection="1"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3" fillId="5" borderId="19" xfId="0" applyFont="1" applyFill="1" applyBorder="1" applyAlignment="1" applyProtection="1">
      <alignment horizontal="center" vertical="center" wrapText="1"/>
      <protection hidden="1"/>
    </xf>
    <xf numFmtId="0" fontId="3" fillId="5" borderId="16" xfId="0" applyFont="1" applyFill="1" applyBorder="1" applyAlignment="1" applyProtection="1">
      <alignment horizontal="center" vertical="center" wrapText="1"/>
      <protection hidden="1"/>
    </xf>
    <xf numFmtId="0" fontId="3" fillId="5" borderId="17" xfId="0" applyFont="1" applyFill="1" applyBorder="1" applyAlignment="1" applyProtection="1">
      <alignment horizontal="center" vertical="center" wrapText="1"/>
      <protection hidden="1"/>
    </xf>
    <xf numFmtId="0" fontId="3" fillId="5" borderId="21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/>
      <protection locked="0" hidden="1"/>
    </xf>
    <xf numFmtId="0" fontId="8" fillId="5" borderId="21" xfId="0" applyFont="1" applyFill="1" applyBorder="1" applyAlignment="1" applyProtection="1">
      <alignment horizontal="center" vertical="center"/>
      <protection locked="0" hidden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/>
      <protection locked="0" hidden="1"/>
    </xf>
    <xf numFmtId="0" fontId="6" fillId="5" borderId="21" xfId="0" applyFont="1" applyFill="1" applyBorder="1" applyAlignment="1" applyProtection="1">
      <alignment horizontal="center" vertical="center"/>
      <protection locked="0" hidden="1"/>
    </xf>
    <xf numFmtId="0" fontId="15" fillId="5" borderId="55" xfId="0" applyFont="1" applyFill="1" applyBorder="1" applyAlignment="1" applyProtection="1">
      <alignment horizontal="center" vertical="center"/>
      <protection hidden="1"/>
    </xf>
    <xf numFmtId="0" fontId="15" fillId="5" borderId="56" xfId="0" applyFont="1" applyFill="1" applyBorder="1" applyAlignment="1" applyProtection="1">
      <alignment horizontal="center" vertical="center"/>
      <protection hidden="1"/>
    </xf>
    <xf numFmtId="2" fontId="15" fillId="5" borderId="57" xfId="0" applyNumberFormat="1" applyFont="1" applyFill="1" applyBorder="1" applyAlignment="1" applyProtection="1">
      <alignment horizontal="center" vertical="center"/>
      <protection hidden="1"/>
    </xf>
    <xf numFmtId="2" fontId="15" fillId="5" borderId="58" xfId="0" applyNumberFormat="1" applyFont="1" applyFill="1" applyBorder="1" applyAlignment="1" applyProtection="1">
      <alignment horizontal="center" vertical="center"/>
      <protection hidden="1"/>
    </xf>
    <xf numFmtId="0" fontId="15" fillId="5" borderId="69" xfId="0" applyFont="1" applyFill="1" applyBorder="1" applyAlignment="1" applyProtection="1">
      <alignment horizontal="center" vertical="center"/>
      <protection hidden="1"/>
    </xf>
    <xf numFmtId="0" fontId="15" fillId="5" borderId="70" xfId="0" applyFont="1" applyFill="1" applyBorder="1" applyAlignment="1" applyProtection="1">
      <alignment horizontal="center" vertical="center"/>
      <protection hidden="1"/>
    </xf>
    <xf numFmtId="0" fontId="35" fillId="0" borderId="19" xfId="0" applyFont="1" applyFill="1" applyBorder="1" applyAlignment="1" applyProtection="1">
      <alignment horizontal="center" vertical="center"/>
      <protection locked="0" hidden="1"/>
    </xf>
    <xf numFmtId="0" fontId="35" fillId="0" borderId="0" xfId="0" applyFont="1" applyFill="1" applyBorder="1" applyAlignment="1" applyProtection="1">
      <alignment horizontal="center" vertical="center"/>
      <protection locked="0" hidden="1"/>
    </xf>
    <xf numFmtId="0" fontId="35" fillId="0" borderId="21" xfId="0" applyFont="1" applyFill="1" applyBorder="1" applyAlignment="1" applyProtection="1">
      <alignment horizontal="center" vertical="center"/>
      <protection locked="0" hidden="1"/>
    </xf>
    <xf numFmtId="0" fontId="28" fillId="5" borderId="15" xfId="0" applyFont="1" applyFill="1" applyBorder="1" applyAlignment="1" applyProtection="1">
      <alignment horizontal="center" vertical="center" wrapText="1"/>
      <protection hidden="1"/>
    </xf>
    <xf numFmtId="0" fontId="28" fillId="5" borderId="19" xfId="0" applyFont="1" applyFill="1" applyBorder="1" applyAlignment="1" applyProtection="1">
      <alignment horizontal="center" vertical="center" wrapText="1"/>
      <protection hidden="1"/>
    </xf>
    <xf numFmtId="0" fontId="28" fillId="5" borderId="16" xfId="0" applyFont="1" applyFill="1" applyBorder="1" applyAlignment="1" applyProtection="1">
      <alignment horizontal="center" vertical="center" wrapText="1"/>
      <protection hidden="1"/>
    </xf>
    <xf numFmtId="0" fontId="28" fillId="5" borderId="22" xfId="0" applyFont="1" applyFill="1" applyBorder="1" applyAlignment="1" applyProtection="1">
      <alignment horizontal="center" vertical="center" wrapText="1"/>
      <protection hidden="1"/>
    </xf>
    <xf numFmtId="0" fontId="28" fillId="5" borderId="0" xfId="0" applyFont="1" applyFill="1" applyBorder="1" applyAlignment="1" applyProtection="1">
      <alignment horizontal="center" vertical="center" wrapText="1"/>
      <protection hidden="1"/>
    </xf>
    <xf numFmtId="0" fontId="28" fillId="5" borderId="20" xfId="0" applyFont="1" applyFill="1" applyBorder="1" applyAlignment="1" applyProtection="1">
      <alignment horizontal="center" vertical="center" wrapText="1"/>
      <protection hidden="1"/>
    </xf>
    <xf numFmtId="164" fontId="29" fillId="6" borderId="22" xfId="0" applyNumberFormat="1" applyFont="1" applyFill="1" applyBorder="1" applyAlignment="1" applyProtection="1">
      <alignment horizontal="center" vertical="center"/>
      <protection hidden="1"/>
    </xf>
    <xf numFmtId="164" fontId="29" fillId="6" borderId="0" xfId="0" applyNumberFormat="1" applyFont="1" applyFill="1" applyBorder="1" applyAlignment="1" applyProtection="1">
      <alignment horizontal="center" vertical="center"/>
      <protection hidden="1"/>
    </xf>
    <xf numFmtId="164" fontId="29" fillId="6" borderId="20" xfId="0" applyNumberFormat="1" applyFont="1" applyFill="1" applyBorder="1" applyAlignment="1" applyProtection="1">
      <alignment horizontal="center" vertical="center"/>
      <protection hidden="1"/>
    </xf>
    <xf numFmtId="164" fontId="29" fillId="6" borderId="17" xfId="0" applyNumberFormat="1" applyFont="1" applyFill="1" applyBorder="1" applyAlignment="1" applyProtection="1">
      <alignment horizontal="center" vertical="center"/>
      <protection hidden="1"/>
    </xf>
    <xf numFmtId="164" fontId="29" fillId="6" borderId="21" xfId="0" applyNumberFormat="1" applyFont="1" applyFill="1" applyBorder="1" applyAlignment="1" applyProtection="1">
      <alignment horizontal="center" vertical="center"/>
      <protection hidden="1"/>
    </xf>
    <xf numFmtId="164" fontId="29" fillId="6" borderId="18" xfId="0" applyNumberFormat="1" applyFont="1" applyFill="1" applyBorder="1" applyAlignment="1" applyProtection="1">
      <alignment horizontal="center" vertical="center"/>
      <protection hidden="1"/>
    </xf>
    <xf numFmtId="164" fontId="32" fillId="5" borderId="51" xfId="0" applyNumberFormat="1" applyFont="1" applyFill="1" applyBorder="1" applyAlignment="1" applyProtection="1">
      <alignment horizontal="center" vertical="center"/>
      <protection hidden="1"/>
    </xf>
    <xf numFmtId="164" fontId="32" fillId="5" borderId="52" xfId="0" applyNumberFormat="1" applyFont="1" applyFill="1" applyBorder="1" applyAlignment="1" applyProtection="1">
      <alignment horizontal="center" vertical="center"/>
      <protection hidden="1"/>
    </xf>
    <xf numFmtId="0" fontId="21" fillId="6" borderId="15" xfId="0" applyFont="1" applyFill="1" applyBorder="1" applyAlignment="1" applyProtection="1">
      <alignment horizontal="center" vertical="center" wrapText="1"/>
      <protection hidden="1"/>
    </xf>
    <xf numFmtId="0" fontId="21" fillId="6" borderId="19" xfId="0" applyFont="1" applyFill="1" applyBorder="1" applyAlignment="1" applyProtection="1">
      <alignment horizontal="center" vertical="center" wrapText="1"/>
      <protection hidden="1"/>
    </xf>
    <xf numFmtId="0" fontId="21" fillId="6" borderId="16" xfId="0" applyFont="1" applyFill="1" applyBorder="1" applyAlignment="1" applyProtection="1">
      <alignment horizontal="center" vertical="center" wrapText="1"/>
      <protection hidden="1"/>
    </xf>
    <xf numFmtId="0" fontId="21" fillId="6" borderId="22" xfId="0" applyFont="1" applyFill="1" applyBorder="1" applyAlignment="1" applyProtection="1">
      <alignment horizontal="center" vertical="center" wrapText="1"/>
      <protection hidden="1"/>
    </xf>
    <xf numFmtId="0" fontId="21" fillId="6" borderId="0" xfId="0" applyFont="1" applyFill="1" applyBorder="1" applyAlignment="1" applyProtection="1">
      <alignment horizontal="center" vertical="center" wrapText="1"/>
      <protection hidden="1"/>
    </xf>
    <xf numFmtId="0" fontId="21" fillId="6" borderId="20" xfId="0" applyFont="1" applyFill="1" applyBorder="1" applyAlignment="1" applyProtection="1">
      <alignment horizontal="center" vertical="center" wrapText="1"/>
      <protection hidden="1"/>
    </xf>
    <xf numFmtId="0" fontId="32" fillId="5" borderId="66" xfId="0" applyFont="1" applyFill="1" applyBorder="1" applyAlignment="1" applyProtection="1">
      <alignment horizontal="center" vertical="center"/>
      <protection hidden="1"/>
    </xf>
    <xf numFmtId="0" fontId="32" fillId="5" borderId="67" xfId="0" applyFont="1" applyFill="1" applyBorder="1" applyAlignment="1" applyProtection="1">
      <alignment horizontal="center" vertical="center"/>
      <protection hidden="1"/>
    </xf>
    <xf numFmtId="0" fontId="32" fillId="5" borderId="68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left" vertical="center" wrapText="1"/>
      <protection hidden="1"/>
    </xf>
    <xf numFmtId="164" fontId="12" fillId="0" borderId="45" xfId="0" applyNumberFormat="1" applyFont="1" applyFill="1" applyBorder="1" applyAlignment="1" applyProtection="1">
      <alignment horizontal="center" vertical="center"/>
      <protection hidden="1"/>
    </xf>
    <xf numFmtId="164" fontId="12" fillId="0" borderId="46" xfId="0" applyNumberFormat="1" applyFont="1" applyFill="1" applyBorder="1" applyAlignment="1" applyProtection="1">
      <alignment horizontal="center" vertical="center"/>
      <protection hidden="1"/>
    </xf>
    <xf numFmtId="164" fontId="12" fillId="0" borderId="26" xfId="0" applyNumberFormat="1" applyFont="1" applyFill="1" applyBorder="1" applyAlignment="1" applyProtection="1">
      <alignment horizontal="center" vertical="center"/>
      <protection hidden="1"/>
    </xf>
    <xf numFmtId="0" fontId="13" fillId="5" borderId="22" xfId="0" applyFont="1" applyFill="1" applyBorder="1" applyAlignment="1" applyProtection="1">
      <alignment horizontal="center" vertical="center" wrapText="1"/>
      <protection hidden="1"/>
    </xf>
    <xf numFmtId="0" fontId="13" fillId="5" borderId="0" xfId="0" applyFont="1" applyFill="1" applyBorder="1" applyAlignment="1" applyProtection="1">
      <alignment horizontal="center" vertical="center" wrapText="1"/>
      <protection hidden="1"/>
    </xf>
    <xf numFmtId="0" fontId="13" fillId="5" borderId="20" xfId="0" applyFont="1" applyFill="1" applyBorder="1" applyAlignment="1" applyProtection="1">
      <alignment horizontal="center" vertical="center" wrapText="1"/>
      <protection hidden="1"/>
    </xf>
    <xf numFmtId="0" fontId="13" fillId="5" borderId="17" xfId="0" applyFont="1" applyFill="1" applyBorder="1" applyAlignment="1" applyProtection="1">
      <alignment horizontal="center" vertical="center" wrapText="1"/>
      <protection hidden="1"/>
    </xf>
    <xf numFmtId="0" fontId="13" fillId="5" borderId="21" xfId="0" applyFont="1" applyFill="1" applyBorder="1" applyAlignment="1" applyProtection="1">
      <alignment horizontal="center" vertical="center" wrapText="1"/>
      <protection hidden="1"/>
    </xf>
    <xf numFmtId="0" fontId="13" fillId="5" borderId="18" xfId="0" applyFont="1" applyFill="1" applyBorder="1" applyAlignment="1" applyProtection="1">
      <alignment horizontal="center" vertical="center" wrapText="1"/>
      <protection hidden="1"/>
    </xf>
    <xf numFmtId="0" fontId="15" fillId="5" borderId="47" xfId="0" applyFont="1" applyFill="1" applyBorder="1" applyAlignment="1" applyProtection="1">
      <alignment horizontal="center" vertical="center"/>
      <protection hidden="1"/>
    </xf>
    <xf numFmtId="0" fontId="15" fillId="5" borderId="48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37" fillId="5" borderId="22" xfId="0" applyFont="1" applyFill="1" applyBorder="1" applyAlignment="1" applyProtection="1">
      <alignment horizontal="center" vertical="center" wrapText="1"/>
      <protection hidden="1"/>
    </xf>
    <xf numFmtId="0" fontId="37" fillId="5" borderId="0" xfId="0" applyFont="1" applyFill="1" applyBorder="1" applyAlignment="1" applyProtection="1">
      <alignment horizontal="center" vertical="center" wrapText="1"/>
      <protection hidden="1"/>
    </xf>
    <xf numFmtId="0" fontId="37" fillId="5" borderId="20" xfId="0" applyFont="1" applyFill="1" applyBorder="1" applyAlignment="1" applyProtection="1">
      <alignment horizontal="center" vertical="center" wrapText="1"/>
      <protection hidden="1"/>
    </xf>
    <xf numFmtId="164" fontId="32" fillId="5" borderId="53" xfId="0" applyNumberFormat="1" applyFont="1" applyFill="1" applyBorder="1" applyAlignment="1" applyProtection="1">
      <alignment horizontal="center" vertical="center"/>
      <protection hidden="1"/>
    </xf>
    <xf numFmtId="164" fontId="32" fillId="5" borderId="54" xfId="0" applyNumberFormat="1" applyFont="1" applyFill="1" applyBorder="1" applyAlignment="1" applyProtection="1">
      <alignment horizontal="center" vertical="center"/>
      <protection hidden="1"/>
    </xf>
    <xf numFmtId="0" fontId="27" fillId="3" borderId="0" xfId="0" applyFont="1" applyFill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7" fillId="0" borderId="45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0" fillId="0" borderId="63" xfId="0" applyFill="1" applyBorder="1" applyAlignment="1"/>
    <xf numFmtId="0" fontId="0" fillId="0" borderId="64" xfId="0" applyFill="1" applyBorder="1" applyAlignment="1"/>
    <xf numFmtId="0" fontId="2" fillId="0" borderId="63" xfId="0" applyFont="1" applyFill="1" applyBorder="1" applyAlignment="1">
      <alignment vertical="center"/>
    </xf>
    <xf numFmtId="0" fontId="0" fillId="0" borderId="64" xfId="0" applyBorder="1" applyAlignment="1">
      <alignment vertical="center"/>
    </xf>
    <xf numFmtId="2" fontId="9" fillId="0" borderId="63" xfId="0" applyNumberFormat="1" applyFont="1" applyBorder="1" applyAlignment="1">
      <alignment horizontal="center"/>
    </xf>
    <xf numFmtId="2" fontId="9" fillId="0" borderId="60" xfId="0" applyNumberFormat="1" applyFont="1" applyBorder="1" applyAlignment="1">
      <alignment horizontal="center"/>
    </xf>
    <xf numFmtId="2" fontId="9" fillId="0" borderId="65" xfId="0" applyNumberFormat="1" applyFont="1" applyBorder="1" applyAlignment="1">
      <alignment horizontal="center"/>
    </xf>
    <xf numFmtId="2" fontId="9" fillId="0" borderId="61" xfId="0" applyNumberFormat="1" applyFont="1" applyBorder="1" applyAlignment="1">
      <alignment horizontal="center"/>
    </xf>
    <xf numFmtId="0" fontId="2" fillId="0" borderId="4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left"/>
    </xf>
    <xf numFmtId="0" fontId="0" fillId="0" borderId="64" xfId="0" applyBorder="1" applyAlignment="1"/>
    <xf numFmtId="0" fontId="2" fillId="0" borderId="4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5" fillId="0" borderId="26" xfId="0" applyFont="1" applyBorder="1" applyAlignment="1"/>
    <xf numFmtId="0" fontId="7" fillId="0" borderId="62" xfId="0" applyFont="1" applyFill="1" applyBorder="1" applyAlignment="1">
      <alignment horizontal="center" vertical="center"/>
    </xf>
    <xf numFmtId="0" fontId="5" fillId="0" borderId="28" xfId="0" applyFont="1" applyBorder="1" applyAlignment="1"/>
    <xf numFmtId="0" fontId="0" fillId="0" borderId="63" xfId="0" applyBorder="1" applyAlignment="1"/>
    <xf numFmtId="0" fontId="0" fillId="0" borderId="4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Border="1" applyAlignment="1"/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O$19" fmlaRange="расчеты!$C$33:$C$37" val="0"/>
</file>

<file path=xl/ctrlProps/ctrlProp10.xml><?xml version="1.0" encoding="utf-8"?>
<formControlPr xmlns="http://schemas.microsoft.com/office/spreadsheetml/2009/9/main" objectType="Radio" firstButton="1" fmlaLink="$Q$4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Drop" dropLines="3" dropStyle="combo" dx="16" fmlaLink="$O$21" fmlaRange="расчеты!$C$40:$C$42" val="0"/>
</file>

<file path=xl/ctrlProps/ctrlProp3.xml><?xml version="1.0" encoding="utf-8"?>
<formControlPr xmlns="http://schemas.microsoft.com/office/spreadsheetml/2009/9/main" objectType="Drop" dropLines="5" dropStyle="combo" dx="16" fmlaLink="$O$17" fmlaRange="расчеты!$C$26:$C$30" sel="2" val="0"/>
</file>

<file path=xl/ctrlProps/ctrlProp4.xml><?xml version="1.0" encoding="utf-8"?>
<formControlPr xmlns="http://schemas.microsoft.com/office/spreadsheetml/2009/9/main" objectType="Drop" dropLines="7" dropStyle="combo" dx="16" fmlaLink="$O$15" fmlaRange="расчеты!$C$17:$C$23" sel="6" val="0"/>
</file>

<file path=xl/ctrlProps/ctrlProp5.xml><?xml version="1.0" encoding="utf-8"?>
<formControlPr xmlns="http://schemas.microsoft.com/office/spreadsheetml/2009/9/main" objectType="Drop" dropLines="12" dropStyle="combo" dx="16" fmlaLink="$O$13" fmlaRange="Данные!$C$3:$C$14" sel="3" val="0"/>
</file>

<file path=xl/ctrlProps/ctrlProp6.xml><?xml version="1.0" encoding="utf-8"?>
<formControlPr xmlns="http://schemas.microsoft.com/office/spreadsheetml/2009/9/main" objectType="Drop" dropLines="15" dropStyle="combo" dx="16" fmlaLink="$AD$3" fmlaRange="$AD$4:$AD$18" sel="5" val="0"/>
</file>

<file path=xl/ctrlProps/ctrlProp7.xml><?xml version="1.0" encoding="utf-8"?>
<formControlPr xmlns="http://schemas.microsoft.com/office/spreadsheetml/2009/9/main" objectType="Drop" dropLines="13" dropStyle="combo" dx="16" fmlaLink="$O$25" fmlaRange="$X$4:$X$16" sel="13" val="0"/>
</file>

<file path=xl/ctrlProps/ctrlProp8.xml><?xml version="1.0" encoding="utf-8"?>
<formControlPr xmlns="http://schemas.microsoft.com/office/spreadsheetml/2009/9/main" objectType="Drop" dropLines="4" dropStyle="combo" dx="16" fmlaLink="$O$28" fmlaRange="$A$44:$A$46" sel="3" val="0"/>
</file>

<file path=xl/ctrlProps/ctrlProp9.xml><?xml version="1.0" encoding="utf-8"?>
<formControlPr xmlns="http://schemas.microsoft.com/office/spreadsheetml/2009/9/main" objectType="Drop" dropLines="3" dropStyle="combo" dx="16" fmlaLink="$O$29" fmlaRange="Калькулятор!$A$52:$A$5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</xdr:row>
          <xdr:rowOff>66675</xdr:rowOff>
        </xdr:from>
        <xdr:to>
          <xdr:col>10</xdr:col>
          <xdr:colOff>323850</xdr:colOff>
          <xdr:row>19</xdr:row>
          <xdr:rowOff>104775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</xdr:row>
          <xdr:rowOff>66675</xdr:rowOff>
        </xdr:from>
        <xdr:to>
          <xdr:col>10</xdr:col>
          <xdr:colOff>323850</xdr:colOff>
          <xdr:row>21</xdr:row>
          <xdr:rowOff>104775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16</xdr:row>
          <xdr:rowOff>66675</xdr:rowOff>
        </xdr:from>
        <xdr:to>
          <xdr:col>10</xdr:col>
          <xdr:colOff>2476500</xdr:colOff>
          <xdr:row>17</xdr:row>
          <xdr:rowOff>104775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14</xdr:row>
          <xdr:rowOff>66675</xdr:rowOff>
        </xdr:from>
        <xdr:to>
          <xdr:col>10</xdr:col>
          <xdr:colOff>2476500</xdr:colOff>
          <xdr:row>15</xdr:row>
          <xdr:rowOff>104775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12</xdr:row>
          <xdr:rowOff>57150</xdr:rowOff>
        </xdr:from>
        <xdr:to>
          <xdr:col>10</xdr:col>
          <xdr:colOff>333375</xdr:colOff>
          <xdr:row>13</xdr:row>
          <xdr:rowOff>95250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22</xdr:row>
          <xdr:rowOff>66675</xdr:rowOff>
        </xdr:from>
        <xdr:to>
          <xdr:col>10</xdr:col>
          <xdr:colOff>323850</xdr:colOff>
          <xdr:row>23</xdr:row>
          <xdr:rowOff>104775</xdr:rowOff>
        </xdr:to>
        <xdr:sp macro="" textlink="">
          <xdr:nvSpPr>
            <xdr:cNvPr id="2106" name="Drop Down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57150</xdr:rowOff>
        </xdr:from>
        <xdr:to>
          <xdr:col>10</xdr:col>
          <xdr:colOff>323850</xdr:colOff>
          <xdr:row>25</xdr:row>
          <xdr:rowOff>95250</xdr:rowOff>
        </xdr:to>
        <xdr:sp macro="" textlink="">
          <xdr:nvSpPr>
            <xdr:cNvPr id="2107" name="Drop Down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26</xdr:row>
          <xdr:rowOff>0</xdr:rowOff>
        </xdr:from>
        <xdr:to>
          <xdr:col>12</xdr:col>
          <xdr:colOff>466725</xdr:colOff>
          <xdr:row>26</xdr:row>
          <xdr:rowOff>0</xdr:rowOff>
        </xdr:to>
        <xdr:sp macro="" textlink="">
          <xdr:nvSpPr>
            <xdr:cNvPr id="2264" name="Drop Down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26</xdr:row>
          <xdr:rowOff>0</xdr:rowOff>
        </xdr:from>
        <xdr:to>
          <xdr:col>10</xdr:col>
          <xdr:colOff>333375</xdr:colOff>
          <xdr:row>26</xdr:row>
          <xdr:rowOff>0</xdr:rowOff>
        </xdr:to>
        <xdr:sp macro="" textlink="">
          <xdr:nvSpPr>
            <xdr:cNvPr id="2314" name="Drop Down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38100</xdr:rowOff>
        </xdr:from>
        <xdr:to>
          <xdr:col>1</xdr:col>
          <xdr:colOff>428625</xdr:colOff>
          <xdr:row>6</xdr:row>
          <xdr:rowOff>123825</xdr:rowOff>
        </xdr:to>
        <xdr:sp macro="" textlink="">
          <xdr:nvSpPr>
            <xdr:cNvPr id="2315" name="Option Button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38100</xdr:rowOff>
        </xdr:from>
        <xdr:to>
          <xdr:col>1</xdr:col>
          <xdr:colOff>428625</xdr:colOff>
          <xdr:row>8</xdr:row>
          <xdr:rowOff>123825</xdr:rowOff>
        </xdr:to>
        <xdr:sp macro="" textlink="">
          <xdr:nvSpPr>
            <xdr:cNvPr id="2317" name="Option Button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1</xdr:col>
          <xdr:colOff>428625</xdr:colOff>
          <xdr:row>10</xdr:row>
          <xdr:rowOff>114300</xdr:rowOff>
        </xdr:to>
        <xdr:sp macro="" textlink="">
          <xdr:nvSpPr>
            <xdr:cNvPr id="2318" name="Option Button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 enableFormatConditionsCalculation="0">
    <tabColor indexed="51"/>
  </sheetPr>
  <dimension ref="A1:AT89"/>
  <sheetViews>
    <sheetView showGridLines="0" tabSelected="1" view="pageBreakPreview" zoomScaleNormal="100" zoomScaleSheetLayoutView="100" workbookViewId="0">
      <selection activeCell="AU7" sqref="AU7"/>
    </sheetView>
  </sheetViews>
  <sheetFormatPr defaultRowHeight="12.75" x14ac:dyDescent="0.2"/>
  <cols>
    <col min="1" max="1" width="5.7109375" style="6" customWidth="1"/>
    <col min="2" max="2" width="12.140625" style="6" customWidth="1"/>
    <col min="3" max="5" width="9.7109375" style="6" customWidth="1"/>
    <col min="6" max="6" width="2.7109375" style="6" customWidth="1"/>
    <col min="7" max="8" width="9.7109375" style="6" customWidth="1"/>
    <col min="9" max="9" width="10.7109375" style="6" customWidth="1"/>
    <col min="10" max="10" width="10.42578125" style="6" customWidth="1"/>
    <col min="11" max="11" width="40.85546875" style="6" customWidth="1"/>
    <col min="12" max="12" width="12" style="6" customWidth="1"/>
    <col min="13" max="13" width="9.140625" style="6"/>
    <col min="14" max="14" width="10.7109375" style="6" bestFit="1" customWidth="1"/>
    <col min="15" max="23" width="6.7109375" style="6" hidden="1" customWidth="1"/>
    <col min="24" max="24" width="9.42578125" style="6" hidden="1" customWidth="1"/>
    <col min="25" max="26" width="6.7109375" style="6" hidden="1" customWidth="1"/>
    <col min="27" max="27" width="8.7109375" style="139" hidden="1" customWidth="1"/>
    <col min="28" max="28" width="9.7109375" style="6" hidden="1" customWidth="1"/>
    <col min="29" max="39" width="6.7109375" style="6" hidden="1" customWidth="1"/>
    <col min="40" max="46" width="9.140625" style="6" hidden="1" customWidth="1"/>
    <col min="47" max="48" width="9.140625" style="6" customWidth="1"/>
    <col min="49" max="16384" width="9.140625" style="6"/>
  </cols>
  <sheetData>
    <row r="1" spans="1:31" s="31" customFormat="1" ht="11.25" customHeight="1" thickTop="1" x14ac:dyDescent="0.3">
      <c r="A1" s="120"/>
      <c r="B1" s="247"/>
      <c r="C1" s="247"/>
      <c r="D1" s="247"/>
      <c r="E1" s="247"/>
      <c r="F1" s="247"/>
      <c r="G1" s="247"/>
      <c r="H1" s="218"/>
      <c r="I1" s="218"/>
      <c r="J1" s="218"/>
      <c r="K1" s="247"/>
      <c r="L1" s="247"/>
      <c r="M1" s="247"/>
      <c r="N1" s="121"/>
      <c r="P1" s="37"/>
      <c r="Q1" s="6"/>
      <c r="R1" s="6"/>
      <c r="S1" s="6"/>
      <c r="T1" s="6"/>
      <c r="U1" s="6"/>
      <c r="V1" s="6"/>
      <c r="W1" s="37"/>
      <c r="X1" s="37"/>
      <c r="Z1" s="140"/>
      <c r="AA1" s="6"/>
      <c r="AB1" s="6"/>
    </row>
    <row r="2" spans="1:31" s="5" customFormat="1" ht="67.5" customHeight="1" thickBot="1" x14ac:dyDescent="0.35">
      <c r="A2" s="122"/>
      <c r="B2" s="248"/>
      <c r="C2" s="248"/>
      <c r="D2" s="248"/>
      <c r="E2" s="248"/>
      <c r="F2" s="248"/>
      <c r="G2" s="248"/>
      <c r="H2" s="219"/>
      <c r="I2" s="219"/>
      <c r="J2" s="219"/>
      <c r="K2" s="249"/>
      <c r="L2" s="249"/>
      <c r="M2" s="249"/>
      <c r="N2" s="123"/>
      <c r="Q2" s="6"/>
      <c r="R2" s="6"/>
      <c r="S2" s="6"/>
      <c r="T2" s="6"/>
      <c r="U2" s="6"/>
      <c r="V2" s="6"/>
      <c r="W2" s="29"/>
      <c r="X2" s="37"/>
      <c r="Y2" s="31"/>
      <c r="Z2" s="141"/>
      <c r="AA2" s="6"/>
      <c r="AB2" s="6"/>
      <c r="AC2" s="31"/>
      <c r="AD2" s="31"/>
      <c r="AE2" s="31"/>
    </row>
    <row r="3" spans="1:31" s="5" customFormat="1" ht="12.75" customHeight="1" thickTop="1" thickBot="1" x14ac:dyDescent="0.25">
      <c r="A3" s="125"/>
      <c r="B3" s="283" t="s">
        <v>193</v>
      </c>
      <c r="C3" s="284"/>
      <c r="D3" s="285"/>
      <c r="E3" s="126"/>
      <c r="F3" s="250" t="str">
        <f>CHOOSE(Q4,A48,A49,A50)</f>
        <v>Договір ІІІ типу  укладається на умовах експлуатації  транспортного засобу, визначеного у договорі страхування, особою, що вказана у договорі страхування, або особами, що вказані у договорі</v>
      </c>
      <c r="G3" s="251"/>
      <c r="H3" s="251"/>
      <c r="I3" s="252"/>
      <c r="J3" s="127"/>
      <c r="K3" s="264" t="s">
        <v>194</v>
      </c>
      <c r="L3" s="265"/>
      <c r="M3" s="266"/>
      <c r="N3" s="123"/>
      <c r="O3" s="45"/>
      <c r="Q3" s="274">
        <v>180</v>
      </c>
      <c r="R3" s="275"/>
      <c r="S3" s="275"/>
      <c r="T3" s="275"/>
      <c r="U3" s="275"/>
      <c r="V3" s="276"/>
      <c r="W3" s="29"/>
      <c r="X3" s="46"/>
      <c r="Y3" s="46"/>
      <c r="Z3" s="141"/>
      <c r="AA3" s="31"/>
      <c r="AB3" s="31"/>
      <c r="AC3" s="45"/>
      <c r="AD3" s="144">
        <v>5</v>
      </c>
      <c r="AE3" s="144">
        <f>VLOOKUP(AD3,AC4:AE18,3,0)</f>
        <v>1</v>
      </c>
    </row>
    <row r="4" spans="1:31" s="5" customFormat="1" ht="12.75" customHeight="1" thickBot="1" x14ac:dyDescent="0.25">
      <c r="A4" s="125"/>
      <c r="B4" s="286"/>
      <c r="C4" s="287"/>
      <c r="D4" s="288"/>
      <c r="E4" s="126"/>
      <c r="F4" s="253"/>
      <c r="G4" s="254"/>
      <c r="H4" s="254"/>
      <c r="I4" s="255"/>
      <c r="J4" s="128"/>
      <c r="K4" s="267"/>
      <c r="L4" s="268"/>
      <c r="M4" s="269"/>
      <c r="N4" s="123"/>
      <c r="Q4" s="217">
        <v>3</v>
      </c>
      <c r="R4" s="30">
        <f>$Q$4</f>
        <v>3</v>
      </c>
      <c r="S4" s="30">
        <f>$Q$4</f>
        <v>3</v>
      </c>
      <c r="T4" s="30">
        <f>$Q$4</f>
        <v>3</v>
      </c>
      <c r="U4" s="30">
        <f>$Q$4</f>
        <v>3</v>
      </c>
      <c r="V4" s="30">
        <f>$Q$4</f>
        <v>3</v>
      </c>
      <c r="W4" s="29"/>
      <c r="X4" s="171" t="s">
        <v>178</v>
      </c>
      <c r="Y4" s="44">
        <v>0.15</v>
      </c>
      <c r="Z4" s="141"/>
      <c r="AA4" s="142" t="s">
        <v>44</v>
      </c>
      <c r="AB4" s="143">
        <f>Q3</f>
        <v>180</v>
      </c>
      <c r="AC4" s="45">
        <v>1</v>
      </c>
      <c r="AD4" s="145" t="s">
        <v>153</v>
      </c>
      <c r="AE4" s="146">
        <v>2.4500000000000002</v>
      </c>
    </row>
    <row r="5" spans="1:31" s="5" customFormat="1" ht="12.75" customHeight="1" thickBot="1" x14ac:dyDescent="0.25">
      <c r="A5" s="220"/>
      <c r="B5" s="221"/>
      <c r="C5" s="221"/>
      <c r="D5" s="221"/>
      <c r="E5" s="222"/>
      <c r="F5" s="253"/>
      <c r="G5" s="254"/>
      <c r="H5" s="254"/>
      <c r="I5" s="255"/>
      <c r="J5" s="32"/>
      <c r="K5" s="267"/>
      <c r="L5" s="268"/>
      <c r="M5" s="269"/>
      <c r="N5" s="123"/>
      <c r="Q5" s="196">
        <f>CHOOSE($Q$4,расчеты!F3,расчеты!G3,расчеты!H3)</f>
        <v>0.34</v>
      </c>
      <c r="R5" s="196">
        <f>CHOOSE($R$4,расчеты!F17,расчеты!G17,расчеты!H17)</f>
        <v>3.2</v>
      </c>
      <c r="S5" s="196">
        <f>CHOOSE($S$4,расчеты!F26,расчеты!G26,расчеты!H26)</f>
        <v>1</v>
      </c>
      <c r="T5" s="196">
        <f>CHOOSE($T$4,расчеты!F33,расчеты!G33,расчеты!H33)</f>
        <v>1.35</v>
      </c>
      <c r="U5" s="196">
        <f>CHOOSE($U$4,расчеты!F40,расчеты!G40,расчеты!H40)</f>
        <v>1</v>
      </c>
      <c r="V5" s="196">
        <f>CHOOSE($V$4,расчеты!F45,расчеты!G45,расчеты!H45)</f>
        <v>2</v>
      </c>
      <c r="W5" s="29"/>
      <c r="X5" s="171" t="s">
        <v>179</v>
      </c>
      <c r="Y5" s="44">
        <v>0.2</v>
      </c>
      <c r="Z5" s="141"/>
      <c r="AA5" s="28" t="s">
        <v>0</v>
      </c>
      <c r="AB5" s="28">
        <f>M13</f>
        <v>1</v>
      </c>
      <c r="AC5" s="45">
        <v>2</v>
      </c>
      <c r="AD5" s="147" t="s">
        <v>154</v>
      </c>
      <c r="AE5" s="148">
        <v>2.2999999999999998</v>
      </c>
    </row>
    <row r="6" spans="1:31" s="5" customFormat="1" ht="12.75" customHeight="1" thickTop="1" thickBot="1" x14ac:dyDescent="0.25">
      <c r="A6" s="220"/>
      <c r="B6" s="270" t="s">
        <v>239</v>
      </c>
      <c r="C6" s="271"/>
      <c r="D6" s="272"/>
      <c r="E6" s="222"/>
      <c r="F6" s="253"/>
      <c r="G6" s="254"/>
      <c r="H6" s="254"/>
      <c r="I6" s="255"/>
      <c r="J6" s="32"/>
      <c r="K6" s="256">
        <f>IF(P28=2,AB11*M25*1.5,IF(P28=3,AB11*M25,AB11*M25/2))</f>
        <v>237.60000000000002</v>
      </c>
      <c r="L6" s="257"/>
      <c r="M6" s="258"/>
      <c r="N6" s="123"/>
      <c r="Q6" s="196">
        <f>CHOOSE($Q$4,расчеты!F4,расчеты!G4,расчеты!H4)</f>
        <v>0.68</v>
      </c>
      <c r="R6" s="196">
        <f>CHOOSE($R$4,расчеты!F18,расчеты!G18,расчеты!H18)</f>
        <v>1</v>
      </c>
      <c r="S6" s="196">
        <f>CHOOSE($S$4,расчеты!F27,расчеты!G27,расчеты!H27)</f>
        <v>1.1000000000000001</v>
      </c>
      <c r="T6" s="196">
        <f>CHOOSE($T$4,расчеты!F34,расчеты!G34,расчеты!H34)</f>
        <v>1.27</v>
      </c>
      <c r="U6" s="196">
        <f>CHOOSE($U$4,расчеты!F41,расчеты!G41,расчеты!H41)</f>
        <v>1.1000000000000001</v>
      </c>
      <c r="V6" s="196">
        <f>CHOOSE($V$4,расчеты!F46,расчеты!G46,расчеты!H46)</f>
        <v>1</v>
      </c>
      <c r="W6" s="29"/>
      <c r="X6" s="171" t="s">
        <v>180</v>
      </c>
      <c r="Y6" s="44">
        <v>0.3</v>
      </c>
      <c r="Z6" s="141"/>
      <c r="AA6" s="28" t="s">
        <v>1</v>
      </c>
      <c r="AB6" s="28">
        <f>M15</f>
        <v>1</v>
      </c>
      <c r="AC6" s="45">
        <v>3</v>
      </c>
      <c r="AD6" s="147" t="s">
        <v>155</v>
      </c>
      <c r="AE6" s="148">
        <v>1.55</v>
      </c>
    </row>
    <row r="7" spans="1:31" s="5" customFormat="1" ht="12.75" customHeight="1" thickTop="1" thickBot="1" x14ac:dyDescent="0.25">
      <c r="A7" s="220"/>
      <c r="B7" s="270"/>
      <c r="C7" s="271"/>
      <c r="D7" s="272"/>
      <c r="E7" s="221"/>
      <c r="F7" s="289" t="str">
        <f>CHOOSE(Q4,A38,A39,A40)</f>
        <v>1 ТЗ - 1 поліс - 1-5 осіб</v>
      </c>
      <c r="G7" s="290"/>
      <c r="H7" s="290"/>
      <c r="I7" s="291"/>
      <c r="J7" s="32"/>
      <c r="K7" s="256"/>
      <c r="L7" s="257"/>
      <c r="M7" s="258"/>
      <c r="N7" s="129"/>
      <c r="Q7" s="196">
        <f>CHOOSE($Q$4,расчеты!F5,расчеты!G5,расчеты!H5)</f>
        <v>1</v>
      </c>
      <c r="R7" s="196">
        <f>CHOOSE($R$4,расчеты!F19,расчеты!G19,расчеты!H19)</f>
        <v>2.2999999999999998</v>
      </c>
      <c r="S7" s="196">
        <f>CHOOSE($S$4,расчеты!F28,расчеты!G28,расчеты!H28)</f>
        <v>1</v>
      </c>
      <c r="T7" s="196">
        <f>CHOOSE($T$4,расчеты!F35,расчеты!G35,расчеты!H35)</f>
        <v>1.1000000000000001</v>
      </c>
      <c r="U7" s="196">
        <f>CHOOSE($U$4,расчеты!F42,расчеты!G42,расчеты!H42)</f>
        <v>1.2</v>
      </c>
      <c r="V7" s="196"/>
      <c r="W7" s="29"/>
      <c r="X7" s="171" t="s">
        <v>181</v>
      </c>
      <c r="Y7" s="44">
        <v>0.4</v>
      </c>
      <c r="Z7" s="141"/>
      <c r="AA7" s="28" t="s">
        <v>2</v>
      </c>
      <c r="AB7" s="28">
        <f>M17</f>
        <v>1.1000000000000001</v>
      </c>
      <c r="AC7" s="45">
        <v>4</v>
      </c>
      <c r="AD7" s="147" t="s">
        <v>156</v>
      </c>
      <c r="AE7" s="148">
        <v>1.4</v>
      </c>
    </row>
    <row r="8" spans="1:31" s="5" customFormat="1" ht="12.75" customHeight="1" thickTop="1" thickBot="1" x14ac:dyDescent="0.25">
      <c r="A8" s="220"/>
      <c r="B8" s="270" t="s">
        <v>240</v>
      </c>
      <c r="C8" s="271"/>
      <c r="D8" s="272"/>
      <c r="E8" s="221"/>
      <c r="F8" s="289"/>
      <c r="G8" s="290"/>
      <c r="H8" s="290"/>
      <c r="I8" s="291"/>
      <c r="J8" s="32"/>
      <c r="K8" s="259"/>
      <c r="L8" s="260"/>
      <c r="M8" s="261"/>
      <c r="N8" s="130"/>
      <c r="Q8" s="196">
        <f>CHOOSE($Q$4,расчеты!F6,расчеты!G6,расчеты!H6)</f>
        <v>1.1399999999999999</v>
      </c>
      <c r="R8" s="196">
        <f>CHOOSE($R$4,расчеты!F20,расчеты!G20,расчеты!H20)</f>
        <v>1.8</v>
      </c>
      <c r="S8" s="196">
        <f>CHOOSE($S$4,расчеты!F29,расчеты!G29,расчеты!H29)</f>
        <v>1</v>
      </c>
      <c r="T8" s="196">
        <f>CHOOSE($T$4,расчеты!F36,расчеты!G36,расчеты!H36)</f>
        <v>1</v>
      </c>
      <c r="U8" s="196"/>
      <c r="V8" s="196"/>
      <c r="W8" s="29"/>
      <c r="X8" s="171" t="s">
        <v>182</v>
      </c>
      <c r="Y8" s="44">
        <v>0.5</v>
      </c>
      <c r="Z8" s="141"/>
      <c r="AA8" s="28" t="s">
        <v>3</v>
      </c>
      <c r="AB8" s="28">
        <f>M19</f>
        <v>1.2</v>
      </c>
      <c r="AC8" s="45">
        <v>5</v>
      </c>
      <c r="AD8" s="149" t="s">
        <v>237</v>
      </c>
      <c r="AE8" s="150">
        <v>1</v>
      </c>
    </row>
    <row r="9" spans="1:31" s="5" customFormat="1" ht="12.75" customHeight="1" thickTop="1" thickBot="1" x14ac:dyDescent="0.25">
      <c r="A9" s="220"/>
      <c r="B9" s="270"/>
      <c r="C9" s="271"/>
      <c r="D9" s="272"/>
      <c r="E9" s="221"/>
      <c r="F9" s="277" t="str">
        <f>A42</f>
        <v xml:space="preserve"> - Юридичні особи
 - Фізичні особи </v>
      </c>
      <c r="G9" s="278"/>
      <c r="H9" s="278"/>
      <c r="I9" s="279"/>
      <c r="J9" s="131"/>
      <c r="K9" s="132"/>
      <c r="L9" s="132"/>
      <c r="M9" s="132"/>
      <c r="N9" s="130"/>
      <c r="Q9" s="196">
        <f>CHOOSE($Q$4,расчеты!F7,расчеты!G7,расчеты!H7)</f>
        <v>1.18</v>
      </c>
      <c r="R9" s="196">
        <f>CHOOSE($R$4,расчеты!F21,расчеты!G21,расчеты!H21)</f>
        <v>1.3</v>
      </c>
      <c r="S9" s="196">
        <f>CHOOSE($S$4,расчеты!F30,расчеты!G30,расчеты!H30)</f>
        <v>1.1000000000000001</v>
      </c>
      <c r="T9" s="196">
        <f>CHOOSE($T$4,расчеты!F37,расчеты!G37,расчеты!H37)</f>
        <v>1.2</v>
      </c>
      <c r="U9" s="196"/>
      <c r="V9" s="196"/>
      <c r="W9" s="29"/>
      <c r="X9" s="171" t="s">
        <v>183</v>
      </c>
      <c r="Y9" s="44">
        <v>0.6</v>
      </c>
      <c r="Z9" s="141"/>
      <c r="AA9" s="28" t="s">
        <v>4</v>
      </c>
      <c r="AB9" s="28">
        <f>IF(M21="-",1,M21)</f>
        <v>1</v>
      </c>
      <c r="AC9" s="45">
        <v>6</v>
      </c>
      <c r="AD9" s="147" t="s">
        <v>157</v>
      </c>
      <c r="AE9" s="148">
        <v>0.95</v>
      </c>
    </row>
    <row r="10" spans="1:31" s="5" customFormat="1" ht="12.75" customHeight="1" thickTop="1" thickBot="1" x14ac:dyDescent="0.25">
      <c r="A10" s="220"/>
      <c r="B10" s="270" t="s">
        <v>241</v>
      </c>
      <c r="C10" s="271"/>
      <c r="D10" s="272"/>
      <c r="E10" s="222"/>
      <c r="F10" s="277"/>
      <c r="G10" s="278"/>
      <c r="H10" s="278"/>
      <c r="I10" s="279"/>
      <c r="J10" s="131"/>
      <c r="K10" s="262" t="s">
        <v>195</v>
      </c>
      <c r="L10" s="263"/>
      <c r="M10" s="205" t="str">
        <f>CHOOSE(O13,Данные!E3,Данные!E4,Данные!E5,Данные!E6,Данные!E7,Данные!E8,Данные!E9,Данные!E10,Данные!E11,Данные!E12,Данные!E13,Данные!E14)</f>
        <v>B1</v>
      </c>
      <c r="N10" s="130"/>
      <c r="Q10" s="196">
        <f>CHOOSE($Q$4,расчеты!F8,расчеты!G8,расчеты!H8)</f>
        <v>1.82</v>
      </c>
      <c r="R10" s="196">
        <f>CHOOSE($R$4,расчеты!F22,расчеты!G22,расчеты!H22)</f>
        <v>1</v>
      </c>
      <c r="S10" s="196"/>
      <c r="T10" s="196"/>
      <c r="U10" s="196"/>
      <c r="V10" s="196"/>
      <c r="W10" s="29"/>
      <c r="X10" s="171" t="s">
        <v>184</v>
      </c>
      <c r="Y10" s="44">
        <v>0.7</v>
      </c>
      <c r="Z10" s="141"/>
      <c r="AA10" s="151" t="s">
        <v>5</v>
      </c>
      <c r="AB10" s="151">
        <f>M23</f>
        <v>1</v>
      </c>
      <c r="AC10" s="45">
        <v>7</v>
      </c>
      <c r="AD10" s="147" t="s">
        <v>158</v>
      </c>
      <c r="AE10" s="148">
        <v>0.9</v>
      </c>
    </row>
    <row r="11" spans="1:31" s="5" customFormat="1" ht="12.75" customHeight="1" thickTop="1" thickBot="1" x14ac:dyDescent="0.25">
      <c r="A11" s="220"/>
      <c r="B11" s="270"/>
      <c r="C11" s="271"/>
      <c r="D11" s="272"/>
      <c r="E11" s="221"/>
      <c r="F11" s="280"/>
      <c r="G11" s="281"/>
      <c r="H11" s="281"/>
      <c r="I11" s="282"/>
      <c r="J11" s="32"/>
      <c r="K11" s="292" t="s">
        <v>167</v>
      </c>
      <c r="L11" s="293"/>
      <c r="M11" s="206">
        <f>AE3</f>
        <v>1</v>
      </c>
      <c r="N11" s="130"/>
      <c r="Q11" s="196">
        <f>CHOOSE($Q$4,расчеты!F9,расчеты!G9,расчеты!H9)</f>
        <v>2</v>
      </c>
      <c r="R11" s="196">
        <f>CHOOSE($R$4,расчеты!F23,расчеты!G23,расчеты!H23)</f>
        <v>2</v>
      </c>
      <c r="S11" s="196"/>
      <c r="T11" s="196"/>
      <c r="U11" s="196"/>
      <c r="V11" s="196"/>
      <c r="W11" s="29"/>
      <c r="X11" s="171" t="s">
        <v>185</v>
      </c>
      <c r="Y11" s="44">
        <v>0.75</v>
      </c>
      <c r="Z11" s="141"/>
      <c r="AA11" s="152" t="s">
        <v>29</v>
      </c>
      <c r="AB11" s="153">
        <f>AB4*AB5*AB6*AB7*AB8*AB9*AB10</f>
        <v>237.60000000000002</v>
      </c>
      <c r="AC11" s="45">
        <v>8</v>
      </c>
      <c r="AD11" s="147" t="s">
        <v>159</v>
      </c>
      <c r="AE11" s="148">
        <v>0.85</v>
      </c>
    </row>
    <row r="12" spans="1:31" s="5" customFormat="1" ht="12.95" customHeight="1" thickTop="1" thickBot="1" x14ac:dyDescent="0.25">
      <c r="A12" s="125"/>
      <c r="B12" s="134"/>
      <c r="C12" s="134"/>
      <c r="D12" s="134"/>
      <c r="E12" s="134"/>
      <c r="F12" s="134"/>
      <c r="G12" s="134"/>
      <c r="H12" s="124"/>
      <c r="I12" s="32"/>
      <c r="J12" s="32"/>
      <c r="K12" s="32"/>
      <c r="L12" s="133"/>
      <c r="M12" s="29"/>
      <c r="N12" s="130"/>
      <c r="Q12" s="196">
        <f>CHOOSE($Q$4,расчеты!F10,расчеты!G10,расчеты!H10)</f>
        <v>2.1800000000000002</v>
      </c>
      <c r="R12" s="196"/>
      <c r="S12" s="196"/>
      <c r="T12" s="196"/>
      <c r="U12" s="196"/>
      <c r="V12" s="196"/>
      <c r="W12" s="29"/>
      <c r="X12" s="171" t="s">
        <v>186</v>
      </c>
      <c r="Y12" s="44">
        <v>0.8</v>
      </c>
      <c r="Z12" s="141"/>
      <c r="AC12" s="45">
        <v>9</v>
      </c>
      <c r="AD12" s="147" t="s">
        <v>160</v>
      </c>
      <c r="AE12" s="148">
        <v>0.8</v>
      </c>
    </row>
    <row r="13" spans="1:31" s="5" customFormat="1" ht="12.95" customHeight="1" thickTop="1" thickBot="1" x14ac:dyDescent="0.25">
      <c r="A13" s="125"/>
      <c r="B13" s="224" t="s">
        <v>196</v>
      </c>
      <c r="C13" s="234"/>
      <c r="D13" s="235"/>
      <c r="E13" s="162"/>
      <c r="F13" s="232"/>
      <c r="G13" s="163"/>
      <c r="H13" s="162"/>
      <c r="I13" s="163"/>
      <c r="J13" s="163"/>
      <c r="K13" s="163"/>
      <c r="L13" s="241" t="s">
        <v>0</v>
      </c>
      <c r="M13" s="243">
        <f>CHOOSE(O13,Q5,Q6,Q7,Q8,Q9,Q10,Q11,Q12,Q13,Q14,Q15,Q16)</f>
        <v>1</v>
      </c>
      <c r="N13" s="130"/>
      <c r="O13" s="216">
        <v>3</v>
      </c>
      <c r="Q13" s="196">
        <f>CHOOSE($Q$4,расчеты!F11,расчеты!G11,расчеты!H11)</f>
        <v>2.5499999999999998</v>
      </c>
      <c r="R13" s="196"/>
      <c r="S13" s="196"/>
      <c r="T13" s="196"/>
      <c r="U13" s="196"/>
      <c r="V13" s="196"/>
      <c r="W13" s="29"/>
      <c r="X13" s="171" t="s">
        <v>187</v>
      </c>
      <c r="Y13" s="44">
        <v>0.85</v>
      </c>
      <c r="Z13" s="141"/>
      <c r="AA13" s="32"/>
      <c r="AB13" s="154"/>
      <c r="AC13" s="45">
        <v>10</v>
      </c>
      <c r="AD13" s="147" t="s">
        <v>161</v>
      </c>
      <c r="AE13" s="148">
        <v>0.75</v>
      </c>
    </row>
    <row r="14" spans="1:31" s="5" customFormat="1" ht="12.95" customHeight="1" thickBot="1" x14ac:dyDescent="0.25">
      <c r="A14" s="125"/>
      <c r="B14" s="236"/>
      <c r="C14" s="237"/>
      <c r="D14" s="238"/>
      <c r="E14" s="164"/>
      <c r="F14" s="233"/>
      <c r="G14" s="164"/>
      <c r="H14" s="165"/>
      <c r="I14" s="165"/>
      <c r="J14" s="166"/>
      <c r="K14" s="167"/>
      <c r="L14" s="242"/>
      <c r="M14" s="244"/>
      <c r="N14" s="130"/>
      <c r="O14" s="216"/>
      <c r="Q14" s="196">
        <f>CHOOSE($Q$4,расчеты!F12,расчеты!G12,расчеты!H12)</f>
        <v>3</v>
      </c>
      <c r="R14" s="196"/>
      <c r="S14" s="196"/>
      <c r="T14" s="196"/>
      <c r="U14" s="196"/>
      <c r="V14" s="196"/>
      <c r="W14" s="29"/>
      <c r="X14" s="171" t="s">
        <v>188</v>
      </c>
      <c r="Y14" s="44">
        <v>0.9</v>
      </c>
      <c r="Z14" s="141"/>
      <c r="AA14" s="32"/>
      <c r="AB14" s="154"/>
      <c r="AC14" s="5">
        <v>11</v>
      </c>
      <c r="AD14" s="155" t="s">
        <v>162</v>
      </c>
      <c r="AE14" s="156">
        <v>0.7</v>
      </c>
    </row>
    <row r="15" spans="1:31" s="5" customFormat="1" ht="12.95" customHeight="1" thickTop="1" thickBot="1" x14ac:dyDescent="0.25">
      <c r="A15" s="125"/>
      <c r="B15" s="224" t="s">
        <v>197</v>
      </c>
      <c r="C15" s="225"/>
      <c r="D15" s="226"/>
      <c r="E15" s="168"/>
      <c r="F15" s="239"/>
      <c r="G15" s="163"/>
      <c r="H15" s="168"/>
      <c r="I15" s="163"/>
      <c r="J15" s="163"/>
      <c r="K15" s="163"/>
      <c r="L15" s="241" t="s">
        <v>1</v>
      </c>
      <c r="M15" s="243">
        <f>CHOOSE(O15,R5,R6,R7,R8,R9,R10,R11)</f>
        <v>1</v>
      </c>
      <c r="N15" s="130"/>
      <c r="O15" s="216">
        <v>6</v>
      </c>
      <c r="Q15" s="196">
        <f>CHOOSE($Q$4,расчеты!F13,расчеты!G13,расчеты!H13)</f>
        <v>0.5</v>
      </c>
      <c r="R15" s="196"/>
      <c r="S15" s="196"/>
      <c r="T15" s="196"/>
      <c r="U15" s="196"/>
      <c r="V15" s="196"/>
      <c r="W15" s="29"/>
      <c r="X15" s="171" t="s">
        <v>189</v>
      </c>
      <c r="Y15" s="44">
        <v>0.95</v>
      </c>
      <c r="Z15" s="141"/>
      <c r="AA15" s="32"/>
      <c r="AB15" s="154"/>
      <c r="AC15" s="5">
        <v>12</v>
      </c>
      <c r="AD15" s="155" t="s">
        <v>163</v>
      </c>
      <c r="AE15" s="156">
        <v>0.65</v>
      </c>
    </row>
    <row r="16" spans="1:31" s="5" customFormat="1" ht="12.95" customHeight="1" thickBot="1" x14ac:dyDescent="0.25">
      <c r="A16" s="125"/>
      <c r="B16" s="227"/>
      <c r="C16" s="228"/>
      <c r="D16" s="229"/>
      <c r="E16" s="169"/>
      <c r="F16" s="240"/>
      <c r="G16" s="169"/>
      <c r="H16" s="167"/>
      <c r="I16" s="167"/>
      <c r="J16" s="167"/>
      <c r="K16" s="167"/>
      <c r="L16" s="242"/>
      <c r="M16" s="244"/>
      <c r="N16" s="130"/>
      <c r="O16" s="216"/>
      <c r="Q16" s="196">
        <f>CHOOSE($Q$4,расчеты!F14,расчеты!G14,расчеты!H14)</f>
        <v>0.34</v>
      </c>
      <c r="R16" s="196"/>
      <c r="S16" s="196"/>
      <c r="T16" s="196"/>
      <c r="U16" s="196"/>
      <c r="V16" s="196"/>
      <c r="W16" s="29"/>
      <c r="X16" s="172" t="s">
        <v>190</v>
      </c>
      <c r="Y16" s="44">
        <v>1</v>
      </c>
      <c r="Z16" s="141"/>
      <c r="AA16" s="32"/>
      <c r="AB16" s="154"/>
      <c r="AC16" s="5">
        <v>13</v>
      </c>
      <c r="AD16" s="155" t="s">
        <v>164</v>
      </c>
      <c r="AE16" s="156">
        <v>0.6</v>
      </c>
    </row>
    <row r="17" spans="1:31" s="5" customFormat="1" ht="12.95" customHeight="1" thickTop="1" thickBot="1" x14ac:dyDescent="0.25">
      <c r="A17" s="125"/>
      <c r="B17" s="224" t="s">
        <v>198</v>
      </c>
      <c r="C17" s="225"/>
      <c r="D17" s="226"/>
      <c r="E17" s="168"/>
      <c r="F17" s="239"/>
      <c r="G17" s="163"/>
      <c r="H17" s="168"/>
      <c r="I17" s="163"/>
      <c r="J17" s="163"/>
      <c r="K17" s="163"/>
      <c r="L17" s="241" t="s">
        <v>2</v>
      </c>
      <c r="M17" s="243">
        <f>CHOOSE(O17,S5,S6,S7,S8,S9)</f>
        <v>1.1000000000000001</v>
      </c>
      <c r="N17" s="130"/>
      <c r="O17" s="216">
        <v>2</v>
      </c>
      <c r="Q17" s="197" t="s">
        <v>221</v>
      </c>
      <c r="R17" s="197" t="s">
        <v>222</v>
      </c>
      <c r="S17" s="197" t="s">
        <v>223</v>
      </c>
      <c r="T17" s="197" t="s">
        <v>224</v>
      </c>
      <c r="U17" s="197" t="s">
        <v>225</v>
      </c>
      <c r="V17" s="197" t="s">
        <v>226</v>
      </c>
      <c r="W17" s="29"/>
      <c r="X17" s="33"/>
      <c r="Y17" s="6"/>
      <c r="Z17" s="141"/>
      <c r="AA17" s="157"/>
      <c r="AC17" s="5">
        <v>14</v>
      </c>
      <c r="AD17" s="155" t="s">
        <v>165</v>
      </c>
      <c r="AE17" s="156">
        <v>0.55000000000000004</v>
      </c>
    </row>
    <row r="18" spans="1:31" s="5" customFormat="1" ht="12.95" customHeight="1" thickBot="1" x14ac:dyDescent="0.25">
      <c r="A18" s="125"/>
      <c r="B18" s="227"/>
      <c r="C18" s="228"/>
      <c r="D18" s="229"/>
      <c r="E18" s="169"/>
      <c r="F18" s="240"/>
      <c r="G18" s="169"/>
      <c r="H18" s="167"/>
      <c r="I18" s="167"/>
      <c r="J18" s="167"/>
      <c r="K18" s="167"/>
      <c r="L18" s="242"/>
      <c r="M18" s="244"/>
      <c r="N18" s="135"/>
      <c r="O18" s="216"/>
      <c r="P18" s="29"/>
      <c r="Q18" s="6"/>
      <c r="R18" s="6"/>
      <c r="S18" s="6"/>
      <c r="T18" s="6"/>
      <c r="U18" s="6"/>
      <c r="V18" s="6"/>
      <c r="X18" s="6"/>
      <c r="Y18" s="6"/>
      <c r="Z18" s="141"/>
      <c r="AB18" s="45"/>
      <c r="AC18" s="5">
        <v>15</v>
      </c>
      <c r="AD18" s="155" t="s">
        <v>166</v>
      </c>
      <c r="AE18" s="156">
        <v>0.5</v>
      </c>
    </row>
    <row r="19" spans="1:31" s="5" customFormat="1" ht="12.95" customHeight="1" thickTop="1" x14ac:dyDescent="0.2">
      <c r="A19" s="125"/>
      <c r="B19" s="224" t="s">
        <v>199</v>
      </c>
      <c r="C19" s="225"/>
      <c r="D19" s="226"/>
      <c r="E19" s="168"/>
      <c r="F19" s="239"/>
      <c r="G19" s="163"/>
      <c r="H19" s="168"/>
      <c r="I19" s="163"/>
      <c r="J19" s="163"/>
      <c r="K19" s="163"/>
      <c r="L19" s="241" t="s">
        <v>3</v>
      </c>
      <c r="M19" s="243">
        <f>IF(O17=2,1.2,IF(O17=5,1.2,CHOOSE(O19,T5,T6,T7,T8,T9)))</f>
        <v>1.2</v>
      </c>
      <c r="N19" s="135"/>
      <c r="O19" s="216">
        <v>1</v>
      </c>
      <c r="P19" s="29"/>
      <c r="Q19" s="6"/>
      <c r="R19" s="6"/>
      <c r="S19" s="6"/>
      <c r="T19" s="6"/>
      <c r="U19" s="6"/>
      <c r="V19" s="6"/>
      <c r="X19" s="6"/>
      <c r="Y19" s="6"/>
      <c r="Z19" s="141"/>
    </row>
    <row r="20" spans="1:31" ht="12.75" customHeight="1" thickBot="1" x14ac:dyDescent="0.25">
      <c r="A20" s="136"/>
      <c r="B20" s="227"/>
      <c r="C20" s="228"/>
      <c r="D20" s="229"/>
      <c r="E20" s="169"/>
      <c r="F20" s="240"/>
      <c r="G20" s="169"/>
      <c r="H20" s="167"/>
      <c r="I20" s="167"/>
      <c r="J20" s="167"/>
      <c r="K20" s="167"/>
      <c r="L20" s="242"/>
      <c r="M20" s="244"/>
      <c r="N20" s="137"/>
      <c r="O20" s="216"/>
      <c r="P20" s="33"/>
      <c r="W20" s="29"/>
      <c r="Z20" s="141"/>
      <c r="AA20" s="6"/>
      <c r="AC20" s="5"/>
      <c r="AD20" s="5"/>
      <c r="AE20" s="5"/>
    </row>
    <row r="21" spans="1:31" ht="12.75" customHeight="1" thickTop="1" x14ac:dyDescent="0.2">
      <c r="A21" s="138"/>
      <c r="B21" s="224" t="s">
        <v>200</v>
      </c>
      <c r="C21" s="225"/>
      <c r="D21" s="226"/>
      <c r="E21" s="168"/>
      <c r="F21" s="239"/>
      <c r="G21" s="163"/>
      <c r="H21" s="168"/>
      <c r="I21" s="163"/>
      <c r="J21" s="163"/>
      <c r="K21" s="163"/>
      <c r="L21" s="241" t="s">
        <v>4</v>
      </c>
      <c r="M21" s="243">
        <f>CHOOSE(O21,U5,U6,U7)</f>
        <v>1</v>
      </c>
      <c r="N21" s="137"/>
      <c r="O21" s="216">
        <v>1</v>
      </c>
      <c r="Z21" s="141"/>
      <c r="AA21" s="6"/>
    </row>
    <row r="22" spans="1:31" ht="12.75" customHeight="1" thickBot="1" x14ac:dyDescent="0.25">
      <c r="A22" s="138"/>
      <c r="B22" s="227"/>
      <c r="C22" s="228"/>
      <c r="D22" s="229"/>
      <c r="E22" s="169"/>
      <c r="F22" s="240"/>
      <c r="G22" s="169"/>
      <c r="H22" s="167"/>
      <c r="I22" s="167"/>
      <c r="J22" s="167"/>
      <c r="K22" s="167"/>
      <c r="L22" s="242"/>
      <c r="M22" s="244"/>
      <c r="N22" s="137"/>
      <c r="O22" s="216"/>
      <c r="Z22" s="141"/>
      <c r="AA22" s="6"/>
    </row>
    <row r="23" spans="1:31" ht="12.75" customHeight="1" thickTop="1" x14ac:dyDescent="0.2">
      <c r="A23" s="136"/>
      <c r="B23" s="224" t="s">
        <v>201</v>
      </c>
      <c r="C23" s="234"/>
      <c r="D23" s="235"/>
      <c r="E23" s="168"/>
      <c r="F23" s="239"/>
      <c r="G23" s="163"/>
      <c r="H23" s="163"/>
      <c r="I23" s="163"/>
      <c r="J23" s="163"/>
      <c r="K23" s="163"/>
      <c r="L23" s="241" t="s">
        <v>5</v>
      </c>
      <c r="M23" s="243">
        <f>CHOOSE(AD3,AE4,AE5,AE6,AE7,AE8,AE9,AE10,AE11,AE12,AE13,AE14,AE15,AE16,AE17,AE18)</f>
        <v>1</v>
      </c>
      <c r="N23" s="137"/>
      <c r="O23" s="216">
        <f>AD3</f>
        <v>5</v>
      </c>
      <c r="Z23" s="141"/>
      <c r="AA23" s="6"/>
    </row>
    <row r="24" spans="1:31" ht="12.75" customHeight="1" thickBot="1" x14ac:dyDescent="0.25">
      <c r="A24" s="136"/>
      <c r="B24" s="236"/>
      <c r="C24" s="237"/>
      <c r="D24" s="238"/>
      <c r="E24" s="169"/>
      <c r="F24" s="240"/>
      <c r="G24" s="169"/>
      <c r="H24" s="167"/>
      <c r="I24" s="170"/>
      <c r="J24" s="170"/>
      <c r="K24" s="167"/>
      <c r="L24" s="242"/>
      <c r="M24" s="244"/>
      <c r="N24" s="137"/>
      <c r="O24" s="216"/>
      <c r="Z24" s="141"/>
      <c r="AA24" s="6"/>
    </row>
    <row r="25" spans="1:31" ht="12.75" customHeight="1" thickTop="1" x14ac:dyDescent="0.2">
      <c r="A25" s="136"/>
      <c r="B25" s="224" t="s">
        <v>191</v>
      </c>
      <c r="C25" s="234"/>
      <c r="D25" s="235"/>
      <c r="E25" s="168"/>
      <c r="F25" s="230"/>
      <c r="G25" s="163"/>
      <c r="H25" s="163"/>
      <c r="I25" s="163"/>
      <c r="J25" s="163"/>
      <c r="K25" s="163"/>
      <c r="L25" s="245" t="s">
        <v>43</v>
      </c>
      <c r="M25" s="243">
        <f>CHOOSE(O25,Y4,Y5,Y6,Y7,Y8,Y9,Y10,Y11,Y12,Y13,Y14,Y15,Y16)</f>
        <v>1</v>
      </c>
      <c r="N25" s="137"/>
      <c r="O25" s="216">
        <v>13</v>
      </c>
      <c r="Z25" s="141"/>
      <c r="AA25" s="6"/>
    </row>
    <row r="26" spans="1:31" ht="12.75" customHeight="1" thickBot="1" x14ac:dyDescent="0.25">
      <c r="A26" s="136"/>
      <c r="B26" s="236"/>
      <c r="C26" s="237"/>
      <c r="D26" s="238"/>
      <c r="E26" s="167"/>
      <c r="F26" s="231"/>
      <c r="G26" s="167"/>
      <c r="H26" s="167"/>
      <c r="I26" s="167"/>
      <c r="J26" s="167"/>
      <c r="K26" s="167"/>
      <c r="L26" s="246"/>
      <c r="M26" s="244"/>
      <c r="N26" s="137"/>
      <c r="O26" s="216"/>
      <c r="Z26" s="141"/>
      <c r="AA26" s="6"/>
    </row>
    <row r="27" spans="1:31" ht="12.75" hidden="1" customHeight="1" thickTop="1" x14ac:dyDescent="0.2">
      <c r="A27" s="136"/>
      <c r="B27" s="224" t="s">
        <v>192</v>
      </c>
      <c r="C27" s="234"/>
      <c r="D27" s="235"/>
      <c r="E27" s="163"/>
      <c r="F27" s="163"/>
      <c r="G27" s="163"/>
      <c r="H27" s="163"/>
      <c r="I27" s="163"/>
      <c r="J27" s="163"/>
      <c r="K27" s="163"/>
      <c r="L27" s="163"/>
      <c r="M27" s="204"/>
      <c r="N27" s="137"/>
      <c r="O27" s="216"/>
      <c r="Z27" s="141"/>
      <c r="AA27" s="6"/>
    </row>
    <row r="28" spans="1:31" ht="12.75" hidden="1" customHeight="1" thickBot="1" x14ac:dyDescent="0.25">
      <c r="A28" s="136"/>
      <c r="B28" s="236"/>
      <c r="C28" s="237"/>
      <c r="D28" s="238"/>
      <c r="E28" s="167"/>
      <c r="F28" s="167"/>
      <c r="G28" s="167"/>
      <c r="H28" s="167"/>
      <c r="I28" s="167"/>
      <c r="J28" s="167"/>
      <c r="K28" s="167"/>
      <c r="L28" s="167"/>
      <c r="M28" s="189"/>
      <c r="N28" s="137"/>
      <c r="O28" s="216">
        <v>3</v>
      </c>
      <c r="P28" s="191">
        <f>O28</f>
        <v>3</v>
      </c>
      <c r="Z28" s="141"/>
      <c r="AA28" s="6"/>
    </row>
    <row r="29" spans="1:31" ht="12.75" hidden="1" customHeight="1" thickTop="1" x14ac:dyDescent="0.2">
      <c r="A29" s="136"/>
      <c r="B29" s="224" t="s">
        <v>234</v>
      </c>
      <c r="C29" s="234"/>
      <c r="D29" s="235"/>
      <c r="E29" s="207"/>
      <c r="F29" s="208"/>
      <c r="G29" s="208"/>
      <c r="H29" s="213"/>
      <c r="I29" s="208"/>
      <c r="J29" s="208"/>
      <c r="K29" s="213"/>
      <c r="L29" s="208"/>
      <c r="M29" s="209"/>
      <c r="N29" s="137"/>
      <c r="O29" s="216">
        <v>1</v>
      </c>
      <c r="Z29" s="141"/>
      <c r="AA29" s="6"/>
    </row>
    <row r="30" spans="1:31" ht="12.75" hidden="1" customHeight="1" thickBot="1" x14ac:dyDescent="0.25">
      <c r="A30" s="136"/>
      <c r="B30" s="236"/>
      <c r="C30" s="237"/>
      <c r="D30" s="238"/>
      <c r="E30" s="210"/>
      <c r="F30" s="211"/>
      <c r="G30" s="211"/>
      <c r="H30" s="211"/>
      <c r="I30" s="211"/>
      <c r="J30" s="211"/>
      <c r="K30" s="211"/>
      <c r="L30" s="211"/>
      <c r="M30" s="212"/>
      <c r="N30" s="137"/>
      <c r="O30" s="158"/>
      <c r="Z30" s="141"/>
      <c r="AA30" s="6"/>
    </row>
    <row r="31" spans="1:31" ht="16.5" thickTop="1" x14ac:dyDescent="0.2">
      <c r="A31" s="136"/>
      <c r="B31" s="160"/>
      <c r="C31" s="160"/>
      <c r="D31" s="160"/>
      <c r="E31" s="33"/>
      <c r="F31" s="41"/>
      <c r="G31" s="33"/>
      <c r="H31" s="33"/>
      <c r="I31" s="33"/>
      <c r="J31" s="33"/>
      <c r="K31" s="33"/>
      <c r="L31" s="42"/>
      <c r="M31" s="43"/>
      <c r="N31" s="137"/>
      <c r="O31" s="159"/>
      <c r="Z31" s="141"/>
      <c r="AA31" s="6"/>
    </row>
    <row r="32" spans="1:31" ht="16.5" thickBot="1" x14ac:dyDescent="0.25">
      <c r="A32" s="214"/>
      <c r="B32" s="199"/>
      <c r="C32" s="199"/>
      <c r="D32" s="199"/>
      <c r="E32" s="200"/>
      <c r="F32" s="201"/>
      <c r="G32" s="200"/>
      <c r="H32" s="200"/>
      <c r="I32" s="200"/>
      <c r="J32" s="200"/>
      <c r="K32" s="200"/>
      <c r="L32" s="202"/>
      <c r="M32" s="203"/>
      <c r="N32" s="215"/>
      <c r="O32" s="159"/>
      <c r="Q32" s="33"/>
      <c r="R32" s="33"/>
      <c r="S32" s="33"/>
      <c r="T32" s="33"/>
      <c r="U32" s="33"/>
      <c r="V32" s="33"/>
      <c r="Z32" s="141"/>
      <c r="AA32" s="6"/>
    </row>
    <row r="33" spans="1:27" ht="16.5" hidden="1" thickTop="1" x14ac:dyDescent="0.2">
      <c r="B33" s="33"/>
      <c r="C33" s="160"/>
      <c r="D33" s="160"/>
      <c r="E33" s="160"/>
      <c r="F33" s="33"/>
      <c r="G33" s="41"/>
      <c r="H33" s="33"/>
      <c r="I33" s="33"/>
      <c r="J33" s="33"/>
      <c r="K33" s="33"/>
      <c r="L33" s="33"/>
      <c r="M33" s="42"/>
      <c r="N33" s="43"/>
      <c r="O33" s="33"/>
      <c r="P33" s="158"/>
      <c r="AA33" s="141"/>
    </row>
    <row r="34" spans="1:27" hidden="1" x14ac:dyDescent="0.2">
      <c r="B34" s="33"/>
      <c r="O34" s="33"/>
      <c r="P34" s="158"/>
    </row>
    <row r="35" spans="1:27" hidden="1" x14ac:dyDescent="0.2">
      <c r="B35" s="33"/>
      <c r="P35" s="158"/>
    </row>
    <row r="36" spans="1:27" hidden="1" x14ac:dyDescent="0.2">
      <c r="B36" s="33"/>
      <c r="P36" s="158"/>
      <c r="Q36" s="161"/>
    </row>
    <row r="37" spans="1:27" hidden="1" x14ac:dyDescent="0.2">
      <c r="Q37" s="161"/>
    </row>
    <row r="38" spans="1:27" hidden="1" x14ac:dyDescent="0.2">
      <c r="A38" s="198" t="s">
        <v>211</v>
      </c>
      <c r="B38" s="190"/>
      <c r="C38" s="190"/>
      <c r="D38" s="38"/>
      <c r="E38" s="38"/>
      <c r="F38" s="38"/>
      <c r="N38" s="158"/>
      <c r="O38" s="161"/>
      <c r="Y38" s="139"/>
      <c r="AA38" s="6"/>
    </row>
    <row r="39" spans="1:27" ht="12.75" hidden="1" customHeight="1" x14ac:dyDescent="0.2">
      <c r="A39" s="198" t="s">
        <v>212</v>
      </c>
      <c r="B39" s="190"/>
      <c r="C39" s="190"/>
      <c r="D39" s="38"/>
      <c r="E39" s="38"/>
      <c r="F39" s="38"/>
      <c r="N39" s="158"/>
      <c r="Y39" s="139"/>
      <c r="AA39" s="6"/>
    </row>
    <row r="40" spans="1:27" ht="12.75" hidden="1" customHeight="1" x14ac:dyDescent="0.2">
      <c r="A40" s="198" t="s">
        <v>213</v>
      </c>
      <c r="B40" s="190"/>
      <c r="C40" s="190"/>
      <c r="D40" s="38"/>
      <c r="E40" s="38"/>
      <c r="F40" s="38"/>
      <c r="N40" s="158"/>
      <c r="P40" s="158"/>
      <c r="Y40" s="139"/>
      <c r="AA40" s="6"/>
    </row>
    <row r="41" spans="1:27" ht="12.75" hidden="1" customHeight="1" x14ac:dyDescent="0.2"/>
    <row r="42" spans="1:27" ht="27.75" hidden="1" customHeight="1" x14ac:dyDescent="0.2">
      <c r="A42" s="273" t="s">
        <v>233</v>
      </c>
      <c r="B42" s="273"/>
      <c r="C42" s="273"/>
      <c r="D42" s="193"/>
      <c r="K42" s="139"/>
      <c r="AA42" s="6"/>
    </row>
    <row r="43" spans="1:27" ht="12.75" hidden="1" customHeight="1" x14ac:dyDescent="0.2">
      <c r="B43" s="33"/>
      <c r="C43" s="192"/>
      <c r="D43" s="192"/>
      <c r="E43" s="192"/>
      <c r="F43" s="192"/>
      <c r="G43" s="33"/>
      <c r="M43" s="158"/>
      <c r="X43" s="139"/>
      <c r="AA43" s="6"/>
    </row>
    <row r="44" spans="1:27" ht="12.75" hidden="1" customHeight="1" x14ac:dyDescent="0.2">
      <c r="A44" s="191" t="s">
        <v>238</v>
      </c>
      <c r="B44" s="33"/>
      <c r="C44" s="192"/>
      <c r="D44" s="192"/>
      <c r="E44" s="192"/>
      <c r="F44" s="192"/>
      <c r="G44" s="33"/>
      <c r="M44" s="158"/>
      <c r="X44" s="139"/>
      <c r="AA44" s="6"/>
    </row>
    <row r="45" spans="1:27" ht="12.75" hidden="1" customHeight="1" x14ac:dyDescent="0.2">
      <c r="A45" s="223" t="s">
        <v>242</v>
      </c>
      <c r="B45" s="33"/>
      <c r="C45" s="192"/>
      <c r="D45" s="192"/>
      <c r="E45" s="192"/>
      <c r="F45" s="192"/>
      <c r="G45" s="33"/>
      <c r="M45" s="158"/>
      <c r="X45" s="139"/>
      <c r="AA45" s="6"/>
    </row>
    <row r="46" spans="1:27" ht="12.75" hidden="1" customHeight="1" x14ac:dyDescent="0.2">
      <c r="A46" s="195" t="s">
        <v>220</v>
      </c>
      <c r="B46" s="192"/>
      <c r="C46" s="192"/>
      <c r="D46" s="192"/>
      <c r="E46" s="192"/>
      <c r="F46" s="33"/>
      <c r="L46" s="158"/>
      <c r="AA46" s="6"/>
    </row>
    <row r="47" spans="1:27" ht="12.75" hidden="1" customHeight="1" x14ac:dyDescent="0.2">
      <c r="B47" s="194"/>
      <c r="C47" s="33"/>
      <c r="D47" s="192"/>
      <c r="E47" s="192"/>
      <c r="F47" s="192"/>
      <c r="G47" s="33"/>
      <c r="M47" s="158"/>
      <c r="X47" s="139"/>
      <c r="AA47" s="6"/>
    </row>
    <row r="48" spans="1:27" ht="12.75" hidden="1" customHeight="1" x14ac:dyDescent="0.2">
      <c r="A48" s="6" t="s">
        <v>202</v>
      </c>
      <c r="B48" s="33"/>
      <c r="C48" s="33"/>
      <c r="D48" s="192"/>
      <c r="E48" s="192"/>
      <c r="F48" s="192"/>
      <c r="G48" s="33"/>
      <c r="M48" s="158"/>
      <c r="W48" s="139"/>
      <c r="X48" s="139"/>
      <c r="AA48" s="6"/>
    </row>
    <row r="49" spans="1:27" ht="12.75" hidden="1" customHeight="1" x14ac:dyDescent="0.2">
      <c r="A49" s="191" t="s">
        <v>231</v>
      </c>
      <c r="B49" s="33"/>
      <c r="C49" s="33"/>
      <c r="D49" s="192"/>
      <c r="E49" s="192"/>
      <c r="F49" s="192"/>
      <c r="G49" s="33"/>
      <c r="M49" s="158"/>
      <c r="X49" s="139"/>
      <c r="AA49" s="6"/>
    </row>
    <row r="50" spans="1:27" ht="12.75" hidden="1" customHeight="1" x14ac:dyDescent="0.2">
      <c r="A50" s="191" t="s">
        <v>232</v>
      </c>
      <c r="B50" s="173"/>
      <c r="C50" s="33"/>
      <c r="D50" s="33"/>
      <c r="E50" s="33"/>
      <c r="F50" s="33"/>
      <c r="G50" s="33"/>
      <c r="AA50" s="6"/>
    </row>
    <row r="51" spans="1:27" ht="12.75" hidden="1" customHeight="1" x14ac:dyDescent="0.2">
      <c r="B51" s="173"/>
      <c r="C51" s="33"/>
      <c r="D51" s="33"/>
      <c r="E51" s="33"/>
      <c r="F51" s="33"/>
      <c r="G51" s="33"/>
      <c r="P51" s="139"/>
      <c r="AA51" s="6"/>
    </row>
    <row r="52" spans="1:27" ht="12.75" hidden="1" customHeight="1" x14ac:dyDescent="0.2">
      <c r="A52" s="191" t="s">
        <v>235</v>
      </c>
      <c r="B52" s="173"/>
      <c r="C52" s="33"/>
      <c r="D52" s="33"/>
      <c r="E52" s="33"/>
      <c r="F52" s="33"/>
      <c r="G52" s="33"/>
      <c r="P52" s="139"/>
      <c r="AA52" s="6"/>
    </row>
    <row r="53" spans="1:27" ht="12.75" hidden="1" customHeight="1" x14ac:dyDescent="0.2">
      <c r="A53" s="191" t="s">
        <v>236</v>
      </c>
      <c r="B53" s="173"/>
      <c r="C53" s="33"/>
      <c r="D53" s="33"/>
      <c r="E53" s="33"/>
      <c r="F53" s="33"/>
      <c r="G53" s="33"/>
      <c r="P53" s="139"/>
      <c r="AA53" s="6"/>
    </row>
    <row r="54" spans="1:27" ht="12.75" hidden="1" customHeight="1" x14ac:dyDescent="0.2">
      <c r="B54" s="33"/>
      <c r="C54" s="33"/>
      <c r="D54" s="33"/>
      <c r="E54" s="33"/>
      <c r="F54" s="33"/>
      <c r="G54" s="33"/>
      <c r="P54" s="139"/>
      <c r="AA54" s="6"/>
    </row>
    <row r="55" spans="1:27" ht="12.75" hidden="1" customHeight="1" x14ac:dyDescent="0.2">
      <c r="B55" s="33"/>
      <c r="C55" s="33"/>
      <c r="D55" s="33"/>
      <c r="E55" s="33"/>
      <c r="F55" s="33"/>
      <c r="G55" s="33"/>
      <c r="P55" s="139"/>
      <c r="AA55" s="6"/>
    </row>
    <row r="56" spans="1:27" ht="12.75" hidden="1" customHeight="1" x14ac:dyDescent="0.2">
      <c r="B56" s="33"/>
      <c r="C56" s="33"/>
      <c r="D56" s="33"/>
      <c r="E56" s="33"/>
      <c r="F56" s="33"/>
      <c r="G56" s="33"/>
      <c r="P56" s="139"/>
      <c r="AA56" s="6"/>
    </row>
    <row r="57" spans="1:27" ht="12.75" hidden="1" customHeight="1" x14ac:dyDescent="0.2">
      <c r="B57" s="33"/>
      <c r="C57" s="33"/>
      <c r="D57" s="33"/>
      <c r="E57" s="33"/>
      <c r="F57" s="33"/>
      <c r="G57" s="33"/>
      <c r="P57" s="139"/>
      <c r="AA57" s="6"/>
    </row>
    <row r="58" spans="1:27" ht="12.75" hidden="1" customHeight="1" x14ac:dyDescent="0.2">
      <c r="B58" s="33"/>
      <c r="C58" s="33"/>
      <c r="D58" s="33"/>
      <c r="E58" s="33"/>
      <c r="F58" s="33"/>
      <c r="G58" s="33"/>
      <c r="P58" s="139"/>
      <c r="AA58" s="6"/>
    </row>
    <row r="59" spans="1:27" ht="12.75" hidden="1" customHeight="1" x14ac:dyDescent="0.2">
      <c r="B59" s="33"/>
      <c r="C59" s="33"/>
      <c r="D59" s="33"/>
      <c r="E59" s="33"/>
      <c r="F59" s="33"/>
      <c r="G59" s="33"/>
      <c r="P59" s="139"/>
      <c r="AA59" s="6"/>
    </row>
    <row r="60" spans="1:27" ht="12.75" hidden="1" customHeight="1" x14ac:dyDescent="0.2">
      <c r="B60" s="33"/>
      <c r="C60" s="33"/>
      <c r="D60" s="33"/>
      <c r="E60" s="33"/>
      <c r="F60" s="33"/>
      <c r="G60" s="33"/>
      <c r="P60" s="139"/>
      <c r="AA60" s="6"/>
    </row>
    <row r="61" spans="1:27" ht="12.75" hidden="1" customHeight="1" x14ac:dyDescent="0.2">
      <c r="B61" s="33"/>
      <c r="C61" s="33"/>
      <c r="D61" s="33"/>
      <c r="E61" s="33"/>
      <c r="F61" s="33"/>
      <c r="G61" s="33"/>
      <c r="P61" s="139"/>
      <c r="AA61" s="6"/>
    </row>
    <row r="62" spans="1:27" ht="12.75" hidden="1" customHeight="1" x14ac:dyDescent="0.2">
      <c r="B62" s="33"/>
      <c r="C62" s="33"/>
      <c r="D62" s="33"/>
      <c r="E62" s="33"/>
      <c r="F62" s="33"/>
      <c r="G62" s="33"/>
      <c r="P62" s="139"/>
      <c r="AA62" s="6"/>
    </row>
    <row r="63" spans="1:27" ht="12.75" hidden="1" customHeight="1" x14ac:dyDescent="0.2">
      <c r="B63" s="33"/>
      <c r="C63" s="33"/>
      <c r="D63" s="33"/>
      <c r="E63" s="33"/>
      <c r="F63" s="33"/>
      <c r="G63" s="33"/>
      <c r="P63" s="139"/>
      <c r="AA63" s="6"/>
    </row>
    <row r="64" spans="1:27" ht="12.75" hidden="1" customHeight="1" x14ac:dyDescent="0.2">
      <c r="B64" s="33"/>
      <c r="C64" s="33"/>
      <c r="D64" s="33"/>
      <c r="E64" s="33"/>
      <c r="F64" s="33"/>
      <c r="G64" s="33"/>
      <c r="P64" s="139"/>
      <c r="AA64" s="6"/>
    </row>
    <row r="65" spans="2:27" ht="12.75" hidden="1" customHeight="1" x14ac:dyDescent="0.2">
      <c r="B65" s="33"/>
      <c r="C65" s="33"/>
      <c r="D65" s="33"/>
      <c r="E65" s="33"/>
      <c r="F65" s="33"/>
      <c r="G65" s="33"/>
      <c r="P65" s="139"/>
      <c r="AA65" s="6"/>
    </row>
    <row r="66" spans="2:27" ht="12.75" hidden="1" customHeight="1" x14ac:dyDescent="0.2">
      <c r="B66" s="33"/>
      <c r="C66" s="33"/>
      <c r="D66" s="33"/>
      <c r="E66" s="33"/>
      <c r="F66" s="33"/>
      <c r="G66" s="33"/>
      <c r="P66" s="139"/>
      <c r="AA66" s="6"/>
    </row>
    <row r="67" spans="2:27" ht="14.25" hidden="1" customHeight="1" x14ac:dyDescent="0.2">
      <c r="B67" s="33"/>
      <c r="C67" s="33"/>
      <c r="D67" s="33"/>
      <c r="E67" s="33"/>
      <c r="F67" s="33"/>
      <c r="G67" s="33"/>
      <c r="P67" s="139"/>
      <c r="AA67" s="6"/>
    </row>
    <row r="68" spans="2:27" ht="10.5" hidden="1" customHeight="1" x14ac:dyDescent="0.2">
      <c r="B68" s="33"/>
      <c r="C68" s="33"/>
      <c r="D68" s="33"/>
      <c r="E68" s="33"/>
      <c r="F68" s="33"/>
      <c r="G68" s="33"/>
      <c r="P68" s="139"/>
      <c r="AA68" s="6"/>
    </row>
    <row r="69" spans="2:27" ht="13.5" hidden="1" customHeight="1" x14ac:dyDescent="0.2">
      <c r="B69" s="33"/>
      <c r="C69" s="33"/>
      <c r="D69" s="33"/>
      <c r="E69" s="33"/>
      <c r="F69" s="33"/>
      <c r="G69" s="33"/>
      <c r="P69" s="139"/>
      <c r="AA69" s="6"/>
    </row>
    <row r="70" spans="2:27" ht="11.25" hidden="1" customHeight="1" x14ac:dyDescent="0.2">
      <c r="B70" s="33"/>
      <c r="C70" s="33"/>
      <c r="D70" s="33"/>
      <c r="E70" s="33"/>
      <c r="F70" s="33"/>
      <c r="G70" s="33"/>
      <c r="P70" s="139"/>
    </row>
    <row r="71" spans="2:27" ht="12" hidden="1" customHeight="1" x14ac:dyDescent="0.2">
      <c r="B71" s="33"/>
      <c r="C71" s="33"/>
      <c r="D71" s="33"/>
      <c r="E71" s="33"/>
      <c r="F71" s="33"/>
      <c r="G71" s="33"/>
    </row>
    <row r="72" spans="2:27" ht="15.75" hidden="1" customHeight="1" x14ac:dyDescent="0.2">
      <c r="B72" s="33"/>
      <c r="C72" s="33"/>
      <c r="D72" s="33"/>
      <c r="E72" s="33"/>
      <c r="F72" s="33"/>
      <c r="G72" s="33"/>
    </row>
    <row r="73" spans="2:27" ht="10.5" hidden="1" customHeight="1" x14ac:dyDescent="0.2">
      <c r="B73" s="33"/>
      <c r="C73" s="33"/>
      <c r="D73" s="33"/>
      <c r="E73" s="33"/>
      <c r="F73" s="33"/>
      <c r="G73" s="33"/>
    </row>
    <row r="74" spans="2:27" ht="12" hidden="1" customHeight="1" x14ac:dyDescent="0.2">
      <c r="B74" s="33"/>
      <c r="C74" s="33"/>
      <c r="D74" s="33"/>
      <c r="E74" s="33"/>
      <c r="F74" s="33"/>
      <c r="G74" s="33"/>
    </row>
    <row r="75" spans="2:27" ht="7.5" hidden="1" customHeight="1" x14ac:dyDescent="0.2">
      <c r="B75" s="33"/>
      <c r="C75" s="33"/>
      <c r="D75" s="33"/>
      <c r="E75" s="33"/>
      <c r="F75" s="33"/>
      <c r="G75" s="33"/>
    </row>
    <row r="76" spans="2:27" ht="10.5" hidden="1" customHeight="1" x14ac:dyDescent="0.2">
      <c r="B76" s="33"/>
      <c r="C76" s="33"/>
      <c r="D76" s="33"/>
      <c r="E76" s="33"/>
      <c r="F76" s="33"/>
      <c r="G76" s="33"/>
    </row>
    <row r="77" spans="2:27" hidden="1" x14ac:dyDescent="0.2">
      <c r="B77" s="33"/>
      <c r="C77" s="33"/>
      <c r="D77" s="33"/>
      <c r="E77" s="33"/>
      <c r="F77" s="33"/>
      <c r="G77" s="33"/>
    </row>
    <row r="78" spans="2:27" ht="24" hidden="1" customHeight="1" x14ac:dyDescent="0.2">
      <c r="B78" s="33"/>
      <c r="C78" s="33"/>
      <c r="D78" s="33"/>
      <c r="E78" s="33"/>
      <c r="F78" s="33"/>
      <c r="G78" s="33"/>
    </row>
    <row r="79" spans="2:27" ht="9.75" hidden="1" customHeight="1" x14ac:dyDescent="0.2">
      <c r="B79" s="33"/>
      <c r="C79" s="33"/>
      <c r="D79" s="33"/>
      <c r="E79" s="33"/>
      <c r="F79" s="33"/>
      <c r="G79" s="33"/>
    </row>
    <row r="80" spans="2:27" ht="10.5" customHeight="1" thickTop="1" x14ac:dyDescent="0.2">
      <c r="B80" s="33"/>
      <c r="C80" s="33"/>
      <c r="D80" s="33"/>
      <c r="E80" s="33"/>
      <c r="F80" s="33"/>
      <c r="G80" s="33"/>
    </row>
    <row r="81" ht="9.75" customHeight="1" x14ac:dyDescent="0.2"/>
    <row r="82" ht="10.5" customHeight="1" x14ac:dyDescent="0.2"/>
    <row r="83" ht="9" customHeight="1" x14ac:dyDescent="0.2"/>
    <row r="84" ht="16.5" customHeight="1" x14ac:dyDescent="0.2"/>
    <row r="85" ht="24.75" customHeight="1" x14ac:dyDescent="0.2"/>
    <row r="86" ht="13.5" customHeight="1" x14ac:dyDescent="0.2"/>
    <row r="87" ht="10.5" customHeight="1" x14ac:dyDescent="0.2"/>
    <row r="88" ht="11.25" customHeight="1" x14ac:dyDescent="0.2"/>
    <row r="89" ht="15.75" customHeight="1" x14ac:dyDescent="0.2"/>
  </sheetData>
  <sheetProtection selectLockedCells="1" selectUnlockedCells="1"/>
  <mergeCells count="45">
    <mergeCell ref="A42:C42"/>
    <mergeCell ref="Q3:V3"/>
    <mergeCell ref="B29:D30"/>
    <mergeCell ref="B27:D28"/>
    <mergeCell ref="F9:I11"/>
    <mergeCell ref="B3:D4"/>
    <mergeCell ref="B13:D14"/>
    <mergeCell ref="F7:I8"/>
    <mergeCell ref="F17:F18"/>
    <mergeCell ref="B17:D18"/>
    <mergeCell ref="K11:L11"/>
    <mergeCell ref="L15:L16"/>
    <mergeCell ref="M13:M14"/>
    <mergeCell ref="M15:M16"/>
    <mergeCell ref="F15:F16"/>
    <mergeCell ref="M17:M18"/>
    <mergeCell ref="B1:G2"/>
    <mergeCell ref="K1:M2"/>
    <mergeCell ref="F3:I6"/>
    <mergeCell ref="K6:M8"/>
    <mergeCell ref="K10:L10"/>
    <mergeCell ref="K3:M5"/>
    <mergeCell ref="B6:D7"/>
    <mergeCell ref="B8:D9"/>
    <mergeCell ref="B10:D11"/>
    <mergeCell ref="L17:L18"/>
    <mergeCell ref="L13:L14"/>
    <mergeCell ref="L23:L24"/>
    <mergeCell ref="M25:M26"/>
    <mergeCell ref="M19:M20"/>
    <mergeCell ref="M21:M22"/>
    <mergeCell ref="M23:M24"/>
    <mergeCell ref="L25:L26"/>
    <mergeCell ref="L21:L22"/>
    <mergeCell ref="L19:L20"/>
    <mergeCell ref="B19:D20"/>
    <mergeCell ref="F25:F26"/>
    <mergeCell ref="F13:F14"/>
    <mergeCell ref="B15:D16"/>
    <mergeCell ref="B23:D24"/>
    <mergeCell ref="B25:D26"/>
    <mergeCell ref="F21:F22"/>
    <mergeCell ref="F23:F24"/>
    <mergeCell ref="F19:F20"/>
    <mergeCell ref="B21:D22"/>
  </mergeCells>
  <phoneticPr fontId="0" type="noConversion"/>
  <pageMargins left="0.75" right="0.75" top="1" bottom="1" header="0.5" footer="0.5"/>
  <pageSetup paperSize="9" scale="80" orientation="landscape" r:id="rId1"/>
  <headerFooter alignWithMargins="0"/>
  <rowBreaks count="1" manualBreakCount="1">
    <brk id="36" max="16383" man="1"/>
  </rowBreaks>
  <colBreaks count="1" manualBreakCount="1">
    <brk id="14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4" name="Drop Down 20">
              <controlPr defaultSize="0" autoLine="0" autoPict="0">
                <anchor moveWithCells="1" sizeWithCells="1">
                  <from>
                    <xdr:col>5</xdr:col>
                    <xdr:colOff>0</xdr:colOff>
                    <xdr:row>18</xdr:row>
                    <xdr:rowOff>66675</xdr:rowOff>
                  </from>
                  <to>
                    <xdr:col>10</xdr:col>
                    <xdr:colOff>323850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" name="Drop Down 21">
              <controlPr defaultSize="0" autoLine="0" autoPict="0">
                <anchor moveWithCells="1" siz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10</xdr:col>
                    <xdr:colOff>323850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Drop Down 22">
              <controlPr defaultSize="0" autoLine="0" autoPict="0">
                <anchor moveWithCells="1" sizeWithCells="1">
                  <from>
                    <xdr:col>4</xdr:col>
                    <xdr:colOff>47625</xdr:colOff>
                    <xdr:row>16</xdr:row>
                    <xdr:rowOff>66675</xdr:rowOff>
                  </from>
                  <to>
                    <xdr:col>10</xdr:col>
                    <xdr:colOff>2476500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Drop Down 23">
              <controlPr defaultSize="0" autoLine="0" autoPict="0">
                <anchor moveWithCells="1" sizeWithCells="1">
                  <from>
                    <xdr:col>4</xdr:col>
                    <xdr:colOff>47625</xdr:colOff>
                    <xdr:row>14</xdr:row>
                    <xdr:rowOff>66675</xdr:rowOff>
                  </from>
                  <to>
                    <xdr:col>10</xdr:col>
                    <xdr:colOff>2476500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Drop Down 24">
              <controlPr defaultSize="0" autoLine="0" autoPict="0">
                <anchor moveWithCells="1" sizeWithCells="1">
                  <from>
                    <xdr:col>5</xdr:col>
                    <xdr:colOff>9525</xdr:colOff>
                    <xdr:row>12</xdr:row>
                    <xdr:rowOff>57150</xdr:rowOff>
                  </from>
                  <to>
                    <xdr:col>10</xdr:col>
                    <xdr:colOff>333375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9" name="Drop Down 58">
              <controlPr defaultSize="0" autoLine="0" autoPict="0">
                <anchor moveWithCells="1" sizeWithCells="1">
                  <from>
                    <xdr:col>5</xdr:col>
                    <xdr:colOff>0</xdr:colOff>
                    <xdr:row>22</xdr:row>
                    <xdr:rowOff>66675</xdr:rowOff>
                  </from>
                  <to>
                    <xdr:col>10</xdr:col>
                    <xdr:colOff>323850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" name="Drop Down 59">
              <controlPr defaultSize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57150</xdr:rowOff>
                  </from>
                  <to>
                    <xdr:col>10</xdr:col>
                    <xdr:colOff>323850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1" name="Drop Down 216">
              <controlPr defaultSize="0" autoLine="0" autoPict="0">
                <anchor moveWithCells="1" sizeWithCells="1">
                  <from>
                    <xdr:col>4</xdr:col>
                    <xdr:colOff>38100</xdr:colOff>
                    <xdr:row>26</xdr:row>
                    <xdr:rowOff>0</xdr:rowOff>
                  </from>
                  <to>
                    <xdr:col>12</xdr:col>
                    <xdr:colOff>466725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" name="Drop Down 266">
              <controlPr defaultSize="0" autoLine="0" autoPict="0">
                <anchor moveWithCells="1" sizeWithCells="1">
                  <from>
                    <xdr:col>5</xdr:col>
                    <xdr:colOff>9525</xdr:colOff>
                    <xdr:row>26</xdr:row>
                    <xdr:rowOff>0</xdr:rowOff>
                  </from>
                  <to>
                    <xdr:col>10</xdr:col>
                    <xdr:colOff>333375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" name="Option Button 267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38100</xdr:rowOff>
                  </from>
                  <to>
                    <xdr:col>1</xdr:col>
                    <xdr:colOff>428625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4" name="Option Button 269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38100</xdr:rowOff>
                  </from>
                  <to>
                    <xdr:col>1</xdr:col>
                    <xdr:colOff>428625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5" name="Option Button 270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1</xdr:col>
                    <xdr:colOff>428625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41"/>
  </sheetPr>
  <dimension ref="C2:G746"/>
  <sheetViews>
    <sheetView showGridLines="0" workbookViewId="0">
      <selection activeCell="E8" sqref="E8"/>
    </sheetView>
  </sheetViews>
  <sheetFormatPr defaultRowHeight="23.25" x14ac:dyDescent="0.35"/>
  <cols>
    <col min="1" max="1" width="9.140625" style="59"/>
    <col min="2" max="2" width="6.7109375" style="59" customWidth="1"/>
    <col min="3" max="3" width="0.85546875" style="59" customWidth="1"/>
    <col min="4" max="4" width="48.42578125" style="57" customWidth="1"/>
    <col min="5" max="5" width="9.140625" style="58"/>
    <col min="6" max="6" width="15.85546875" style="58" customWidth="1"/>
    <col min="7" max="7" width="0.85546875" style="59" customWidth="1"/>
    <col min="8" max="8" width="6.7109375" style="59" customWidth="1"/>
    <col min="9" max="16384" width="9.140625" style="59"/>
  </cols>
  <sheetData>
    <row r="2" spans="3:7" ht="24" thickBot="1" x14ac:dyDescent="0.4"/>
    <row r="3" spans="3:7" ht="24" thickBot="1" x14ac:dyDescent="0.4">
      <c r="D3" s="297" t="s">
        <v>150</v>
      </c>
      <c r="E3" s="298"/>
      <c r="F3" s="299"/>
    </row>
    <row r="4" spans="3:7" ht="24" thickBot="1" x14ac:dyDescent="0.4"/>
    <row r="5" spans="3:7" ht="4.5" customHeight="1" thickTop="1" x14ac:dyDescent="0.35">
      <c r="C5" s="75"/>
      <c r="D5" s="76"/>
      <c r="E5" s="67"/>
      <c r="F5" s="67"/>
      <c r="G5" s="68"/>
    </row>
    <row r="6" spans="3:7" x14ac:dyDescent="0.35">
      <c r="C6" s="74"/>
      <c r="D6" s="80" t="s">
        <v>152</v>
      </c>
      <c r="E6" s="294" t="s">
        <v>149</v>
      </c>
      <c r="F6" s="294"/>
      <c r="G6" s="69"/>
    </row>
    <row r="7" spans="3:7" x14ac:dyDescent="0.35">
      <c r="C7" s="74"/>
      <c r="D7" s="56" t="s">
        <v>84</v>
      </c>
      <c r="E7" s="60">
        <v>5</v>
      </c>
      <c r="F7" s="61" t="s">
        <v>148</v>
      </c>
      <c r="G7" s="69"/>
    </row>
    <row r="8" spans="3:7" x14ac:dyDescent="0.35">
      <c r="C8" s="74"/>
      <c r="D8" s="56" t="s">
        <v>47</v>
      </c>
      <c r="E8" s="60">
        <v>4</v>
      </c>
      <c r="F8" s="61" t="s">
        <v>148</v>
      </c>
      <c r="G8" s="69"/>
    </row>
    <row r="9" spans="3:7" x14ac:dyDescent="0.35">
      <c r="C9" s="74"/>
      <c r="D9" s="56" t="s">
        <v>85</v>
      </c>
      <c r="E9" s="60">
        <v>5</v>
      </c>
      <c r="F9" s="61" t="s">
        <v>148</v>
      </c>
      <c r="G9" s="69"/>
    </row>
    <row r="10" spans="3:7" x14ac:dyDescent="0.35">
      <c r="C10" s="74"/>
      <c r="D10" s="56" t="s">
        <v>86</v>
      </c>
      <c r="E10" s="60">
        <v>5</v>
      </c>
      <c r="F10" s="61" t="s">
        <v>148</v>
      </c>
      <c r="G10" s="69"/>
    </row>
    <row r="11" spans="3:7" x14ac:dyDescent="0.35">
      <c r="C11" s="74"/>
      <c r="D11" s="56" t="s">
        <v>87</v>
      </c>
      <c r="E11" s="60">
        <v>5</v>
      </c>
      <c r="F11" s="61" t="s">
        <v>148</v>
      </c>
      <c r="G11" s="69"/>
    </row>
    <row r="12" spans="3:7" x14ac:dyDescent="0.35">
      <c r="C12" s="74"/>
      <c r="D12" s="56" t="s">
        <v>48</v>
      </c>
      <c r="E12" s="60">
        <v>4</v>
      </c>
      <c r="F12" s="61" t="s">
        <v>148</v>
      </c>
      <c r="G12" s="69"/>
    </row>
    <row r="13" spans="3:7" x14ac:dyDescent="0.35">
      <c r="C13" s="74"/>
      <c r="D13" s="56" t="s">
        <v>88</v>
      </c>
      <c r="E13" s="60">
        <v>5</v>
      </c>
      <c r="F13" s="61" t="s">
        <v>148</v>
      </c>
      <c r="G13" s="69"/>
    </row>
    <row r="14" spans="3:7" x14ac:dyDescent="0.35">
      <c r="C14" s="74"/>
      <c r="D14" s="56" t="s">
        <v>89</v>
      </c>
      <c r="E14" s="60">
        <v>5</v>
      </c>
      <c r="F14" s="61" t="s">
        <v>148</v>
      </c>
      <c r="G14" s="69"/>
    </row>
    <row r="15" spans="3:7" x14ac:dyDescent="0.35">
      <c r="C15" s="74"/>
      <c r="D15" s="56" t="s">
        <v>49</v>
      </c>
      <c r="E15" s="60">
        <v>4</v>
      </c>
      <c r="F15" s="61" t="s">
        <v>148</v>
      </c>
      <c r="G15" s="69"/>
    </row>
    <row r="16" spans="3:7" x14ac:dyDescent="0.35">
      <c r="C16" s="74"/>
      <c r="D16" s="56" t="s">
        <v>90</v>
      </c>
      <c r="E16" s="60">
        <v>5</v>
      </c>
      <c r="F16" s="61" t="s">
        <v>148</v>
      </c>
      <c r="G16" s="69"/>
    </row>
    <row r="17" spans="3:7" x14ac:dyDescent="0.35">
      <c r="C17" s="74"/>
      <c r="D17" s="56" t="s">
        <v>91</v>
      </c>
      <c r="E17" s="60">
        <v>5</v>
      </c>
      <c r="F17" s="61" t="s">
        <v>148</v>
      </c>
      <c r="G17" s="69"/>
    </row>
    <row r="18" spans="3:7" x14ac:dyDescent="0.35">
      <c r="C18" s="74"/>
      <c r="D18" s="56" t="s">
        <v>92</v>
      </c>
      <c r="E18" s="60">
        <v>5</v>
      </c>
      <c r="F18" s="61" t="s">
        <v>148</v>
      </c>
      <c r="G18" s="69"/>
    </row>
    <row r="19" spans="3:7" x14ac:dyDescent="0.35">
      <c r="C19" s="74"/>
      <c r="D19" s="56" t="s">
        <v>50</v>
      </c>
      <c r="E19" s="60">
        <v>4</v>
      </c>
      <c r="F19" s="61" t="s">
        <v>148</v>
      </c>
      <c r="G19" s="69"/>
    </row>
    <row r="20" spans="3:7" x14ac:dyDescent="0.35">
      <c r="C20" s="74"/>
      <c r="D20" s="56" t="s">
        <v>51</v>
      </c>
      <c r="E20" s="60">
        <v>4</v>
      </c>
      <c r="F20" s="61" t="s">
        <v>148</v>
      </c>
      <c r="G20" s="69"/>
    </row>
    <row r="21" spans="3:7" x14ac:dyDescent="0.35">
      <c r="C21" s="74"/>
      <c r="D21" s="56" t="s">
        <v>93</v>
      </c>
      <c r="E21" s="60">
        <v>5</v>
      </c>
      <c r="F21" s="61" t="s">
        <v>148</v>
      </c>
      <c r="G21" s="69"/>
    </row>
    <row r="22" spans="3:7" x14ac:dyDescent="0.35">
      <c r="C22" s="74"/>
      <c r="D22" s="56" t="s">
        <v>52</v>
      </c>
      <c r="E22" s="60">
        <v>4</v>
      </c>
      <c r="F22" s="61" t="s">
        <v>148</v>
      </c>
      <c r="G22" s="69"/>
    </row>
    <row r="23" spans="3:7" x14ac:dyDescent="0.35">
      <c r="C23" s="74"/>
      <c r="D23" s="56" t="s">
        <v>142</v>
      </c>
      <c r="E23" s="60">
        <v>2</v>
      </c>
      <c r="F23" s="61" t="s">
        <v>148</v>
      </c>
      <c r="G23" s="69"/>
    </row>
    <row r="24" spans="3:7" x14ac:dyDescent="0.35">
      <c r="C24" s="74"/>
      <c r="D24" s="56" t="s">
        <v>143</v>
      </c>
      <c r="E24" s="60">
        <v>2</v>
      </c>
      <c r="F24" s="61" t="s">
        <v>148</v>
      </c>
      <c r="G24" s="69"/>
    </row>
    <row r="25" spans="3:7" x14ac:dyDescent="0.35">
      <c r="C25" s="74"/>
      <c r="D25" s="56" t="s">
        <v>94</v>
      </c>
      <c r="E25" s="60">
        <v>5</v>
      </c>
      <c r="F25" s="61" t="s">
        <v>148</v>
      </c>
      <c r="G25" s="69"/>
    </row>
    <row r="26" spans="3:7" x14ac:dyDescent="0.35">
      <c r="C26" s="74"/>
      <c r="D26" s="56" t="s">
        <v>95</v>
      </c>
      <c r="E26" s="60">
        <v>5</v>
      </c>
      <c r="F26" s="61" t="s">
        <v>148</v>
      </c>
      <c r="G26" s="69"/>
    </row>
    <row r="27" spans="3:7" x14ac:dyDescent="0.35">
      <c r="C27" s="74"/>
      <c r="D27" s="56" t="s">
        <v>53</v>
      </c>
      <c r="E27" s="60">
        <v>4</v>
      </c>
      <c r="F27" s="61" t="s">
        <v>148</v>
      </c>
      <c r="G27" s="69"/>
    </row>
    <row r="28" spans="3:7" x14ac:dyDescent="0.35">
      <c r="C28" s="74"/>
      <c r="D28" s="56" t="s">
        <v>54</v>
      </c>
      <c r="E28" s="60">
        <v>4</v>
      </c>
      <c r="F28" s="61" t="s">
        <v>148</v>
      </c>
      <c r="G28" s="69"/>
    </row>
    <row r="29" spans="3:7" x14ac:dyDescent="0.35">
      <c r="C29" s="74"/>
      <c r="D29" s="56" t="s">
        <v>96</v>
      </c>
      <c r="E29" s="60">
        <v>5</v>
      </c>
      <c r="F29" s="61" t="s">
        <v>148</v>
      </c>
      <c r="G29" s="69"/>
    </row>
    <row r="30" spans="3:7" x14ac:dyDescent="0.35">
      <c r="C30" s="74"/>
      <c r="D30" s="56" t="s">
        <v>55</v>
      </c>
      <c r="E30" s="60">
        <v>4</v>
      </c>
      <c r="F30" s="61" t="s">
        <v>148</v>
      </c>
      <c r="G30" s="69"/>
    </row>
    <row r="31" spans="3:7" x14ac:dyDescent="0.35">
      <c r="C31" s="74"/>
      <c r="D31" s="56" t="s">
        <v>145</v>
      </c>
      <c r="E31" s="60">
        <v>3</v>
      </c>
      <c r="F31" s="61" t="s">
        <v>148</v>
      </c>
      <c r="G31" s="69"/>
    </row>
    <row r="32" spans="3:7" x14ac:dyDescent="0.35">
      <c r="C32" s="74"/>
      <c r="D32" s="56" t="s">
        <v>56</v>
      </c>
      <c r="E32" s="60">
        <v>4</v>
      </c>
      <c r="F32" s="61" t="s">
        <v>148</v>
      </c>
      <c r="G32" s="69"/>
    </row>
    <row r="33" spans="3:7" x14ac:dyDescent="0.35">
      <c r="C33" s="74"/>
      <c r="D33" s="56" t="s">
        <v>97</v>
      </c>
      <c r="E33" s="60">
        <v>5</v>
      </c>
      <c r="F33" s="61" t="s">
        <v>148</v>
      </c>
      <c r="G33" s="69"/>
    </row>
    <row r="34" spans="3:7" x14ac:dyDescent="0.35">
      <c r="C34" s="74"/>
      <c r="D34" s="56" t="s">
        <v>98</v>
      </c>
      <c r="E34" s="60">
        <v>5</v>
      </c>
      <c r="F34" s="61" t="s">
        <v>148</v>
      </c>
      <c r="G34" s="69"/>
    </row>
    <row r="35" spans="3:7" x14ac:dyDescent="0.35">
      <c r="C35" s="74"/>
      <c r="D35" s="56" t="s">
        <v>99</v>
      </c>
      <c r="E35" s="60">
        <v>5</v>
      </c>
      <c r="F35" s="61" t="s">
        <v>148</v>
      </c>
      <c r="G35" s="69"/>
    </row>
    <row r="36" spans="3:7" x14ac:dyDescent="0.35">
      <c r="C36" s="74"/>
      <c r="D36" s="56" t="s">
        <v>100</v>
      </c>
      <c r="E36" s="60">
        <v>5</v>
      </c>
      <c r="F36" s="61" t="s">
        <v>148</v>
      </c>
      <c r="G36" s="69"/>
    </row>
    <row r="37" spans="3:7" x14ac:dyDescent="0.35">
      <c r="C37" s="74"/>
      <c r="D37" s="56" t="s">
        <v>57</v>
      </c>
      <c r="E37" s="60">
        <v>4</v>
      </c>
      <c r="F37" s="61" t="s">
        <v>148</v>
      </c>
      <c r="G37" s="69"/>
    </row>
    <row r="38" spans="3:7" x14ac:dyDescent="0.35">
      <c r="C38" s="74"/>
      <c r="D38" s="56" t="s">
        <v>58</v>
      </c>
      <c r="E38" s="60">
        <v>4</v>
      </c>
      <c r="F38" s="61" t="s">
        <v>148</v>
      </c>
      <c r="G38" s="69"/>
    </row>
    <row r="39" spans="3:7" x14ac:dyDescent="0.35">
      <c r="C39" s="74"/>
      <c r="D39" s="56" t="s">
        <v>59</v>
      </c>
      <c r="E39" s="60">
        <v>4</v>
      </c>
      <c r="F39" s="61" t="s">
        <v>148</v>
      </c>
      <c r="G39" s="69"/>
    </row>
    <row r="40" spans="3:7" x14ac:dyDescent="0.35">
      <c r="C40" s="74"/>
      <c r="D40" s="56" t="s">
        <v>101</v>
      </c>
      <c r="E40" s="60">
        <v>5</v>
      </c>
      <c r="F40" s="61" t="s">
        <v>148</v>
      </c>
      <c r="G40" s="69"/>
    </row>
    <row r="41" spans="3:7" x14ac:dyDescent="0.35">
      <c r="C41" s="74"/>
      <c r="D41" s="56" t="s">
        <v>102</v>
      </c>
      <c r="E41" s="60">
        <v>5</v>
      </c>
      <c r="F41" s="61" t="s">
        <v>148</v>
      </c>
      <c r="G41" s="69"/>
    </row>
    <row r="42" spans="3:7" x14ac:dyDescent="0.35">
      <c r="C42" s="74"/>
      <c r="D42" s="56" t="s">
        <v>103</v>
      </c>
      <c r="E42" s="60">
        <v>5</v>
      </c>
      <c r="F42" s="61" t="s">
        <v>148</v>
      </c>
      <c r="G42" s="69"/>
    </row>
    <row r="43" spans="3:7" x14ac:dyDescent="0.35">
      <c r="C43" s="74"/>
      <c r="D43" s="56" t="s">
        <v>104</v>
      </c>
      <c r="E43" s="60">
        <v>5</v>
      </c>
      <c r="F43" s="61" t="s">
        <v>148</v>
      </c>
      <c r="G43" s="69"/>
    </row>
    <row r="44" spans="3:7" x14ac:dyDescent="0.35">
      <c r="C44" s="74"/>
      <c r="D44" s="56" t="s">
        <v>105</v>
      </c>
      <c r="E44" s="60">
        <v>5</v>
      </c>
      <c r="F44" s="61" t="s">
        <v>148</v>
      </c>
      <c r="G44" s="69"/>
    </row>
    <row r="45" spans="3:7" x14ac:dyDescent="0.35">
      <c r="C45" s="74"/>
      <c r="D45" s="56" t="s">
        <v>106</v>
      </c>
      <c r="E45" s="60">
        <v>5</v>
      </c>
      <c r="F45" s="61" t="s">
        <v>148</v>
      </c>
      <c r="G45" s="69"/>
    </row>
    <row r="46" spans="3:7" x14ac:dyDescent="0.35">
      <c r="C46" s="74"/>
      <c r="D46" s="56" t="s">
        <v>60</v>
      </c>
      <c r="E46" s="60">
        <v>4</v>
      </c>
      <c r="F46" s="61" t="s">
        <v>148</v>
      </c>
      <c r="G46" s="69"/>
    </row>
    <row r="47" spans="3:7" x14ac:dyDescent="0.35">
      <c r="C47" s="74"/>
      <c r="D47" s="56" t="s">
        <v>107</v>
      </c>
      <c r="E47" s="60">
        <v>5</v>
      </c>
      <c r="F47" s="61" t="s">
        <v>148</v>
      </c>
      <c r="G47" s="69"/>
    </row>
    <row r="48" spans="3:7" x14ac:dyDescent="0.35">
      <c r="C48" s="74"/>
      <c r="D48" s="56" t="s">
        <v>108</v>
      </c>
      <c r="E48" s="60">
        <v>5</v>
      </c>
      <c r="F48" s="61" t="s">
        <v>148</v>
      </c>
      <c r="G48" s="69"/>
    </row>
    <row r="49" spans="3:7" x14ac:dyDescent="0.35">
      <c r="C49" s="74"/>
      <c r="D49" s="56" t="s">
        <v>109</v>
      </c>
      <c r="E49" s="60">
        <v>5</v>
      </c>
      <c r="F49" s="61" t="s">
        <v>148</v>
      </c>
      <c r="G49" s="69"/>
    </row>
    <row r="50" spans="3:7" x14ac:dyDescent="0.35">
      <c r="C50" s="74"/>
      <c r="D50" s="56" t="s">
        <v>61</v>
      </c>
      <c r="E50" s="60">
        <v>4</v>
      </c>
      <c r="F50" s="61" t="s">
        <v>148</v>
      </c>
      <c r="G50" s="69"/>
    </row>
    <row r="51" spans="3:7" x14ac:dyDescent="0.35">
      <c r="C51" s="74"/>
      <c r="D51" s="56" t="s">
        <v>146</v>
      </c>
      <c r="E51" s="60">
        <v>3</v>
      </c>
      <c r="F51" s="61" t="s">
        <v>148</v>
      </c>
      <c r="G51" s="69"/>
    </row>
    <row r="52" spans="3:7" x14ac:dyDescent="0.35">
      <c r="C52" s="74"/>
      <c r="D52" s="56" t="s">
        <v>62</v>
      </c>
      <c r="E52" s="60">
        <v>4</v>
      </c>
      <c r="F52" s="61" t="s">
        <v>148</v>
      </c>
      <c r="G52" s="69"/>
    </row>
    <row r="53" spans="3:7" x14ac:dyDescent="0.35">
      <c r="C53" s="74"/>
      <c r="D53" s="56" t="s">
        <v>110</v>
      </c>
      <c r="E53" s="60">
        <v>5</v>
      </c>
      <c r="F53" s="61" t="s">
        <v>148</v>
      </c>
      <c r="G53" s="69"/>
    </row>
    <row r="54" spans="3:7" x14ac:dyDescent="0.35">
      <c r="C54" s="74"/>
      <c r="D54" s="56" t="s">
        <v>111</v>
      </c>
      <c r="E54" s="60">
        <v>5</v>
      </c>
      <c r="F54" s="61" t="s">
        <v>148</v>
      </c>
      <c r="G54" s="69"/>
    </row>
    <row r="55" spans="3:7" x14ac:dyDescent="0.35">
      <c r="C55" s="74"/>
      <c r="D55" s="56" t="s">
        <v>63</v>
      </c>
      <c r="E55" s="60">
        <v>4</v>
      </c>
      <c r="F55" s="61" t="s">
        <v>148</v>
      </c>
      <c r="G55" s="69"/>
    </row>
    <row r="56" spans="3:7" x14ac:dyDescent="0.35">
      <c r="C56" s="74"/>
      <c r="D56" s="56" t="s">
        <v>64</v>
      </c>
      <c r="E56" s="60">
        <v>4</v>
      </c>
      <c r="F56" s="61" t="s">
        <v>148</v>
      </c>
      <c r="G56" s="69"/>
    </row>
    <row r="57" spans="3:7" x14ac:dyDescent="0.35">
      <c r="C57" s="74"/>
      <c r="D57" s="56" t="s">
        <v>147</v>
      </c>
      <c r="E57" s="60">
        <v>3</v>
      </c>
      <c r="F57" s="61" t="s">
        <v>148</v>
      </c>
      <c r="G57" s="69"/>
    </row>
    <row r="58" spans="3:7" x14ac:dyDescent="0.35">
      <c r="C58" s="74"/>
      <c r="D58" s="56" t="s">
        <v>65</v>
      </c>
      <c r="E58" s="60">
        <v>4</v>
      </c>
      <c r="F58" s="61" t="s">
        <v>148</v>
      </c>
      <c r="G58" s="69"/>
    </row>
    <row r="59" spans="3:7" x14ac:dyDescent="0.35">
      <c r="C59" s="74"/>
      <c r="D59" s="56" t="s">
        <v>112</v>
      </c>
      <c r="E59" s="60">
        <v>5</v>
      </c>
      <c r="F59" s="61" t="s">
        <v>148</v>
      </c>
      <c r="G59" s="69"/>
    </row>
    <row r="60" spans="3:7" x14ac:dyDescent="0.35">
      <c r="C60" s="74"/>
      <c r="D60" s="62" t="s">
        <v>66</v>
      </c>
      <c r="E60" s="60">
        <v>4</v>
      </c>
      <c r="F60" s="61" t="s">
        <v>148</v>
      </c>
      <c r="G60" s="69"/>
    </row>
    <row r="61" spans="3:7" x14ac:dyDescent="0.35">
      <c r="C61" s="74"/>
      <c r="D61" s="56" t="s">
        <v>67</v>
      </c>
      <c r="E61" s="60">
        <v>4</v>
      </c>
      <c r="F61" s="61" t="s">
        <v>148</v>
      </c>
      <c r="G61" s="69"/>
    </row>
    <row r="62" spans="3:7" x14ac:dyDescent="0.35">
      <c r="C62" s="74"/>
      <c r="D62" s="56" t="s">
        <v>113</v>
      </c>
      <c r="E62" s="60">
        <v>5</v>
      </c>
      <c r="F62" s="61" t="s">
        <v>148</v>
      </c>
      <c r="G62" s="69"/>
    </row>
    <row r="63" spans="3:7" x14ac:dyDescent="0.35">
      <c r="C63" s="74"/>
      <c r="D63" s="56" t="s">
        <v>114</v>
      </c>
      <c r="E63" s="60">
        <v>5</v>
      </c>
      <c r="F63" s="61" t="s">
        <v>148</v>
      </c>
      <c r="G63" s="69"/>
    </row>
    <row r="64" spans="3:7" x14ac:dyDescent="0.35">
      <c r="C64" s="74"/>
      <c r="D64" s="56" t="s">
        <v>141</v>
      </c>
      <c r="E64" s="60">
        <v>3</v>
      </c>
      <c r="F64" s="61" t="s">
        <v>148</v>
      </c>
      <c r="G64" s="69"/>
    </row>
    <row r="65" spans="3:7" x14ac:dyDescent="0.35">
      <c r="C65" s="74"/>
      <c r="D65" s="56" t="s">
        <v>68</v>
      </c>
      <c r="E65" s="60">
        <v>4</v>
      </c>
      <c r="F65" s="61" t="s">
        <v>148</v>
      </c>
      <c r="G65" s="69"/>
    </row>
    <row r="66" spans="3:7" x14ac:dyDescent="0.35">
      <c r="C66" s="74"/>
      <c r="D66" s="56" t="s">
        <v>115</v>
      </c>
      <c r="E66" s="60">
        <v>5</v>
      </c>
      <c r="F66" s="61" t="s">
        <v>148</v>
      </c>
      <c r="G66" s="69"/>
    </row>
    <row r="67" spans="3:7" x14ac:dyDescent="0.35">
      <c r="C67" s="74"/>
      <c r="D67" s="56" t="s">
        <v>116</v>
      </c>
      <c r="E67" s="60">
        <v>5</v>
      </c>
      <c r="F67" s="61" t="s">
        <v>148</v>
      </c>
      <c r="G67" s="69"/>
    </row>
    <row r="68" spans="3:7" x14ac:dyDescent="0.35">
      <c r="C68" s="74"/>
      <c r="D68" s="56" t="s">
        <v>117</v>
      </c>
      <c r="E68" s="60">
        <v>5</v>
      </c>
      <c r="F68" s="61" t="s">
        <v>148</v>
      </c>
      <c r="G68" s="69"/>
    </row>
    <row r="69" spans="3:7" x14ac:dyDescent="0.35">
      <c r="C69" s="74"/>
      <c r="D69" s="56" t="s">
        <v>118</v>
      </c>
      <c r="E69" s="60">
        <v>5</v>
      </c>
      <c r="F69" s="61" t="s">
        <v>148</v>
      </c>
      <c r="G69" s="69"/>
    </row>
    <row r="70" spans="3:7" x14ac:dyDescent="0.35">
      <c r="C70" s="74"/>
      <c r="D70" s="56" t="s">
        <v>144</v>
      </c>
      <c r="E70" s="60">
        <v>2</v>
      </c>
      <c r="F70" s="61" t="s">
        <v>148</v>
      </c>
      <c r="G70" s="69"/>
    </row>
    <row r="71" spans="3:7" x14ac:dyDescent="0.35">
      <c r="C71" s="74"/>
      <c r="D71" s="56" t="s">
        <v>69</v>
      </c>
      <c r="E71" s="60">
        <v>4</v>
      </c>
      <c r="F71" s="61" t="s">
        <v>148</v>
      </c>
      <c r="G71" s="69"/>
    </row>
    <row r="72" spans="3:7" ht="21" customHeight="1" x14ac:dyDescent="0.35">
      <c r="C72" s="74"/>
      <c r="D72" s="56" t="s">
        <v>119</v>
      </c>
      <c r="E72" s="60">
        <v>5</v>
      </c>
      <c r="F72" s="61" t="s">
        <v>148</v>
      </c>
      <c r="G72" s="69"/>
    </row>
    <row r="73" spans="3:7" x14ac:dyDescent="0.35">
      <c r="C73" s="74"/>
      <c r="D73" s="56" t="s">
        <v>70</v>
      </c>
      <c r="E73" s="60">
        <v>4</v>
      </c>
      <c r="F73" s="61" t="s">
        <v>148</v>
      </c>
      <c r="G73" s="69"/>
    </row>
    <row r="74" spans="3:7" x14ac:dyDescent="0.35">
      <c r="C74" s="74"/>
      <c r="D74" s="56" t="s">
        <v>120</v>
      </c>
      <c r="E74" s="60">
        <v>5</v>
      </c>
      <c r="F74" s="61" t="s">
        <v>148</v>
      </c>
      <c r="G74" s="69"/>
    </row>
    <row r="75" spans="3:7" x14ac:dyDescent="0.35">
      <c r="C75" s="74"/>
      <c r="D75" s="56" t="s">
        <v>121</v>
      </c>
      <c r="E75" s="60">
        <v>5</v>
      </c>
      <c r="F75" s="61" t="s">
        <v>148</v>
      </c>
      <c r="G75" s="69"/>
    </row>
    <row r="76" spans="3:7" x14ac:dyDescent="0.35">
      <c r="C76" s="74"/>
      <c r="D76" s="56" t="s">
        <v>71</v>
      </c>
      <c r="E76" s="60">
        <v>4</v>
      </c>
      <c r="F76" s="61" t="s">
        <v>148</v>
      </c>
      <c r="G76" s="69"/>
    </row>
    <row r="77" spans="3:7" x14ac:dyDescent="0.35">
      <c r="C77" s="74"/>
      <c r="D77" s="56" t="s">
        <v>122</v>
      </c>
      <c r="E77" s="60">
        <v>5</v>
      </c>
      <c r="F77" s="61" t="s">
        <v>148</v>
      </c>
      <c r="G77" s="69"/>
    </row>
    <row r="78" spans="3:7" x14ac:dyDescent="0.35">
      <c r="C78" s="74"/>
      <c r="D78" s="56" t="s">
        <v>123</v>
      </c>
      <c r="E78" s="60">
        <v>5</v>
      </c>
      <c r="F78" s="61" t="s">
        <v>148</v>
      </c>
      <c r="G78" s="69"/>
    </row>
    <row r="79" spans="3:7" x14ac:dyDescent="0.35">
      <c r="C79" s="74"/>
      <c r="D79" s="56" t="s">
        <v>124</v>
      </c>
      <c r="E79" s="60">
        <v>5</v>
      </c>
      <c r="F79" s="61" t="s">
        <v>148</v>
      </c>
      <c r="G79" s="69"/>
    </row>
    <row r="80" spans="3:7" x14ac:dyDescent="0.35">
      <c r="C80" s="74"/>
      <c r="D80" s="56" t="s">
        <v>125</v>
      </c>
      <c r="E80" s="60">
        <v>5</v>
      </c>
      <c r="F80" s="61" t="s">
        <v>148</v>
      </c>
      <c r="G80" s="69"/>
    </row>
    <row r="81" spans="3:7" x14ac:dyDescent="0.35">
      <c r="C81" s="74"/>
      <c r="D81" s="56" t="s">
        <v>72</v>
      </c>
      <c r="E81" s="60">
        <v>4</v>
      </c>
      <c r="F81" s="61" t="s">
        <v>148</v>
      </c>
      <c r="G81" s="69"/>
    </row>
    <row r="82" spans="3:7" x14ac:dyDescent="0.35">
      <c r="C82" s="74"/>
      <c r="D82" s="56" t="s">
        <v>73</v>
      </c>
      <c r="E82" s="60">
        <v>4</v>
      </c>
      <c r="F82" s="61" t="s">
        <v>148</v>
      </c>
      <c r="G82" s="69"/>
    </row>
    <row r="83" spans="3:7" x14ac:dyDescent="0.35">
      <c r="C83" s="74"/>
      <c r="D83" s="56" t="s">
        <v>74</v>
      </c>
      <c r="E83" s="60">
        <v>4</v>
      </c>
      <c r="F83" s="61" t="s">
        <v>148</v>
      </c>
      <c r="G83" s="69"/>
    </row>
    <row r="84" spans="3:7" x14ac:dyDescent="0.35">
      <c r="C84" s="74"/>
      <c r="D84" s="56" t="s">
        <v>75</v>
      </c>
      <c r="E84" s="60">
        <v>4</v>
      </c>
      <c r="F84" s="61" t="s">
        <v>148</v>
      </c>
      <c r="G84" s="69"/>
    </row>
    <row r="85" spans="3:7" x14ac:dyDescent="0.35">
      <c r="C85" s="74"/>
      <c r="D85" s="56" t="s">
        <v>126</v>
      </c>
      <c r="E85" s="60">
        <v>5</v>
      </c>
      <c r="F85" s="61" t="s">
        <v>148</v>
      </c>
      <c r="G85" s="69"/>
    </row>
    <row r="86" spans="3:7" x14ac:dyDescent="0.35">
      <c r="C86" s="74"/>
      <c r="D86" s="56" t="s">
        <v>127</v>
      </c>
      <c r="E86" s="60">
        <v>5</v>
      </c>
      <c r="F86" s="61" t="s">
        <v>148</v>
      </c>
      <c r="G86" s="69"/>
    </row>
    <row r="87" spans="3:7" x14ac:dyDescent="0.35">
      <c r="C87" s="74"/>
      <c r="D87" s="56" t="s">
        <v>128</v>
      </c>
      <c r="E87" s="60">
        <v>5</v>
      </c>
      <c r="F87" s="61" t="s">
        <v>148</v>
      </c>
      <c r="G87" s="69"/>
    </row>
    <row r="88" spans="3:7" x14ac:dyDescent="0.35">
      <c r="C88" s="74"/>
      <c r="D88" s="56" t="s">
        <v>129</v>
      </c>
      <c r="E88" s="60">
        <v>5</v>
      </c>
      <c r="F88" s="61" t="s">
        <v>148</v>
      </c>
      <c r="G88" s="69"/>
    </row>
    <row r="89" spans="3:7" x14ac:dyDescent="0.35">
      <c r="C89" s="74"/>
      <c r="D89" s="56" t="s">
        <v>76</v>
      </c>
      <c r="E89" s="60">
        <v>4</v>
      </c>
      <c r="F89" s="61" t="s">
        <v>148</v>
      </c>
      <c r="G89" s="69"/>
    </row>
    <row r="90" spans="3:7" x14ac:dyDescent="0.35">
      <c r="C90" s="74"/>
      <c r="D90" s="56" t="s">
        <v>77</v>
      </c>
      <c r="E90" s="60">
        <v>4</v>
      </c>
      <c r="F90" s="61" t="s">
        <v>148</v>
      </c>
      <c r="G90" s="69"/>
    </row>
    <row r="91" spans="3:7" x14ac:dyDescent="0.35">
      <c r="C91" s="74"/>
      <c r="D91" s="56" t="s">
        <v>130</v>
      </c>
      <c r="E91" s="60">
        <v>5</v>
      </c>
      <c r="F91" s="61" t="s">
        <v>148</v>
      </c>
      <c r="G91" s="69"/>
    </row>
    <row r="92" spans="3:7" x14ac:dyDescent="0.35">
      <c r="C92" s="74"/>
      <c r="D92" s="56" t="s">
        <v>78</v>
      </c>
      <c r="E92" s="60">
        <v>4</v>
      </c>
      <c r="F92" s="61" t="s">
        <v>148</v>
      </c>
      <c r="G92" s="69"/>
    </row>
    <row r="93" spans="3:7" x14ac:dyDescent="0.35">
      <c r="C93" s="74"/>
      <c r="D93" s="56" t="s">
        <v>131</v>
      </c>
      <c r="E93" s="60">
        <v>5</v>
      </c>
      <c r="F93" s="61" t="s">
        <v>148</v>
      </c>
      <c r="G93" s="69"/>
    </row>
    <row r="94" spans="3:7" x14ac:dyDescent="0.35">
      <c r="C94" s="74"/>
      <c r="D94" s="56" t="s">
        <v>132</v>
      </c>
      <c r="E94" s="60">
        <v>5</v>
      </c>
      <c r="F94" s="61" t="s">
        <v>148</v>
      </c>
      <c r="G94" s="69"/>
    </row>
    <row r="95" spans="3:7" x14ac:dyDescent="0.35">
      <c r="C95" s="74"/>
      <c r="D95" s="56" t="s">
        <v>133</v>
      </c>
      <c r="E95" s="60">
        <v>5</v>
      </c>
      <c r="F95" s="61" t="s">
        <v>148</v>
      </c>
      <c r="G95" s="69"/>
    </row>
    <row r="96" spans="3:7" x14ac:dyDescent="0.35">
      <c r="C96" s="74"/>
      <c r="D96" s="56" t="s">
        <v>134</v>
      </c>
      <c r="E96" s="60">
        <v>5</v>
      </c>
      <c r="F96" s="61" t="s">
        <v>148</v>
      </c>
      <c r="G96" s="69"/>
    </row>
    <row r="97" spans="3:7" x14ac:dyDescent="0.35">
      <c r="C97" s="74"/>
      <c r="D97" s="56" t="s">
        <v>140</v>
      </c>
      <c r="E97" s="60">
        <v>2</v>
      </c>
      <c r="F97" s="61" t="s">
        <v>148</v>
      </c>
      <c r="G97" s="69"/>
    </row>
    <row r="98" spans="3:7" x14ac:dyDescent="0.35">
      <c r="C98" s="74"/>
      <c r="D98" s="56" t="s">
        <v>79</v>
      </c>
      <c r="E98" s="60">
        <v>4</v>
      </c>
      <c r="F98" s="61" t="s">
        <v>148</v>
      </c>
      <c r="G98" s="69"/>
    </row>
    <row r="99" spans="3:7" x14ac:dyDescent="0.35">
      <c r="C99" s="74"/>
      <c r="D99" s="56" t="s">
        <v>80</v>
      </c>
      <c r="E99" s="60">
        <v>4</v>
      </c>
      <c r="F99" s="61" t="s">
        <v>148</v>
      </c>
      <c r="G99" s="69"/>
    </row>
    <row r="100" spans="3:7" x14ac:dyDescent="0.35">
      <c r="C100" s="74"/>
      <c r="D100" s="56" t="s">
        <v>135</v>
      </c>
      <c r="E100" s="60">
        <v>5</v>
      </c>
      <c r="F100" s="61" t="s">
        <v>148</v>
      </c>
      <c r="G100" s="69"/>
    </row>
    <row r="101" spans="3:7" x14ac:dyDescent="0.35">
      <c r="C101" s="74"/>
      <c r="D101" s="56" t="s">
        <v>81</v>
      </c>
      <c r="E101" s="60">
        <v>4</v>
      </c>
      <c r="F101" s="61" t="s">
        <v>148</v>
      </c>
      <c r="G101" s="69"/>
    </row>
    <row r="102" spans="3:7" x14ac:dyDescent="0.35">
      <c r="C102" s="74"/>
      <c r="D102" s="56" t="s">
        <v>82</v>
      </c>
      <c r="E102" s="60">
        <v>4</v>
      </c>
      <c r="F102" s="61" t="s">
        <v>148</v>
      </c>
      <c r="G102" s="69"/>
    </row>
    <row r="103" spans="3:7" x14ac:dyDescent="0.35">
      <c r="C103" s="74"/>
      <c r="D103" s="62" t="s">
        <v>83</v>
      </c>
      <c r="E103" s="60">
        <v>4</v>
      </c>
      <c r="F103" s="61" t="s">
        <v>148</v>
      </c>
      <c r="G103" s="69"/>
    </row>
    <row r="104" spans="3:7" x14ac:dyDescent="0.35">
      <c r="C104" s="74"/>
      <c r="D104" s="56" t="s">
        <v>136</v>
      </c>
      <c r="E104" s="60">
        <v>5</v>
      </c>
      <c r="F104" s="61" t="s">
        <v>148</v>
      </c>
      <c r="G104" s="69"/>
    </row>
    <row r="105" spans="3:7" x14ac:dyDescent="0.35">
      <c r="C105" s="74"/>
      <c r="D105" s="56" t="s">
        <v>137</v>
      </c>
      <c r="E105" s="60">
        <v>5</v>
      </c>
      <c r="F105" s="61" t="s">
        <v>148</v>
      </c>
      <c r="G105" s="69"/>
    </row>
    <row r="106" spans="3:7" x14ac:dyDescent="0.35">
      <c r="C106" s="74"/>
      <c r="D106" s="56" t="s">
        <v>138</v>
      </c>
      <c r="E106" s="60">
        <v>5</v>
      </c>
      <c r="F106" s="61" t="s">
        <v>148</v>
      </c>
      <c r="G106" s="69"/>
    </row>
    <row r="107" spans="3:7" x14ac:dyDescent="0.35">
      <c r="C107" s="74"/>
      <c r="D107" s="62" t="s">
        <v>139</v>
      </c>
      <c r="E107" s="60">
        <v>5</v>
      </c>
      <c r="F107" s="61" t="s">
        <v>148</v>
      </c>
      <c r="G107" s="69"/>
    </row>
    <row r="108" spans="3:7" ht="6" customHeight="1" thickBot="1" x14ac:dyDescent="0.4">
      <c r="C108" s="73"/>
      <c r="D108" s="72"/>
      <c r="E108" s="71"/>
      <c r="F108" s="71"/>
      <c r="G108" s="70"/>
    </row>
    <row r="109" spans="3:7" ht="12" customHeight="1" thickTop="1" thickBot="1" x14ac:dyDescent="0.4"/>
    <row r="110" spans="3:7" ht="24" thickTop="1" x14ac:dyDescent="0.35">
      <c r="C110" s="63"/>
      <c r="D110" s="295" t="s">
        <v>151</v>
      </c>
      <c r="E110" s="295"/>
      <c r="F110" s="295"/>
      <c r="G110" s="64"/>
    </row>
    <row r="111" spans="3:7" ht="24" thickBot="1" x14ac:dyDescent="0.4">
      <c r="C111" s="65"/>
      <c r="D111" s="296"/>
      <c r="E111" s="296"/>
      <c r="F111" s="296"/>
      <c r="G111" s="66"/>
    </row>
    <row r="112" spans="3:7" s="77" customFormat="1" ht="13.5" thickTop="1" x14ac:dyDescent="0.2">
      <c r="D112" s="78"/>
      <c r="E112" s="79"/>
      <c r="F112" s="79"/>
    </row>
    <row r="113" spans="4:6" s="77" customFormat="1" ht="12.75" x14ac:dyDescent="0.2">
      <c r="D113" s="78"/>
      <c r="E113" s="79"/>
      <c r="F113" s="79"/>
    </row>
    <row r="114" spans="4:6" s="77" customFormat="1" ht="12.75" x14ac:dyDescent="0.2">
      <c r="D114" s="78"/>
      <c r="E114" s="79"/>
      <c r="F114" s="79"/>
    </row>
    <row r="115" spans="4:6" s="77" customFormat="1" ht="12.75" x14ac:dyDescent="0.2">
      <c r="D115" s="78"/>
      <c r="E115" s="79"/>
      <c r="F115" s="79"/>
    </row>
    <row r="116" spans="4:6" s="77" customFormat="1" ht="12.75" x14ac:dyDescent="0.2">
      <c r="D116" s="78"/>
      <c r="E116" s="79"/>
      <c r="F116" s="79"/>
    </row>
    <row r="117" spans="4:6" s="77" customFormat="1" ht="12.75" x14ac:dyDescent="0.2">
      <c r="D117" s="78"/>
      <c r="E117" s="79"/>
      <c r="F117" s="79"/>
    </row>
    <row r="118" spans="4:6" s="77" customFormat="1" ht="12.75" x14ac:dyDescent="0.2">
      <c r="D118" s="78"/>
      <c r="E118" s="79"/>
      <c r="F118" s="79"/>
    </row>
    <row r="119" spans="4:6" s="77" customFormat="1" ht="12.75" x14ac:dyDescent="0.2">
      <c r="D119" s="78"/>
      <c r="E119" s="79"/>
      <c r="F119" s="79"/>
    </row>
    <row r="120" spans="4:6" s="77" customFormat="1" ht="12.75" x14ac:dyDescent="0.2">
      <c r="D120" s="78"/>
      <c r="E120" s="79"/>
      <c r="F120" s="79"/>
    </row>
    <row r="121" spans="4:6" s="77" customFormat="1" ht="12.75" x14ac:dyDescent="0.2">
      <c r="D121" s="78"/>
      <c r="E121" s="79"/>
      <c r="F121" s="79"/>
    </row>
    <row r="122" spans="4:6" s="77" customFormat="1" ht="12.75" x14ac:dyDescent="0.2">
      <c r="D122" s="78"/>
      <c r="E122" s="79"/>
      <c r="F122" s="79"/>
    </row>
    <row r="123" spans="4:6" s="77" customFormat="1" ht="12.75" x14ac:dyDescent="0.2">
      <c r="D123" s="78"/>
      <c r="E123" s="79"/>
      <c r="F123" s="79"/>
    </row>
    <row r="124" spans="4:6" s="77" customFormat="1" ht="12.75" x14ac:dyDescent="0.2">
      <c r="D124" s="78"/>
      <c r="E124" s="79"/>
      <c r="F124" s="79"/>
    </row>
    <row r="125" spans="4:6" s="77" customFormat="1" ht="12.75" x14ac:dyDescent="0.2">
      <c r="D125" s="78"/>
      <c r="E125" s="79"/>
      <c r="F125" s="79"/>
    </row>
    <row r="126" spans="4:6" s="77" customFormat="1" ht="12.75" x14ac:dyDescent="0.2">
      <c r="D126" s="78"/>
      <c r="E126" s="79"/>
      <c r="F126" s="79"/>
    </row>
    <row r="127" spans="4:6" s="77" customFormat="1" ht="12.75" x14ac:dyDescent="0.2">
      <c r="D127" s="78"/>
      <c r="E127" s="79"/>
      <c r="F127" s="79"/>
    </row>
    <row r="128" spans="4:6" s="77" customFormat="1" ht="12.75" x14ac:dyDescent="0.2">
      <c r="D128" s="78"/>
      <c r="E128" s="79"/>
      <c r="F128" s="79"/>
    </row>
    <row r="129" spans="4:6" s="77" customFormat="1" ht="12.75" x14ac:dyDescent="0.2">
      <c r="D129" s="78"/>
      <c r="E129" s="79"/>
      <c r="F129" s="79"/>
    </row>
    <row r="130" spans="4:6" s="77" customFormat="1" ht="12.75" x14ac:dyDescent="0.2">
      <c r="D130" s="78"/>
      <c r="E130" s="79"/>
      <c r="F130" s="79"/>
    </row>
    <row r="131" spans="4:6" s="77" customFormat="1" ht="12.75" x14ac:dyDescent="0.2">
      <c r="D131" s="78"/>
      <c r="E131" s="79"/>
      <c r="F131" s="79"/>
    </row>
    <row r="132" spans="4:6" s="77" customFormat="1" ht="12.75" x14ac:dyDescent="0.2">
      <c r="D132" s="78"/>
      <c r="E132" s="79"/>
      <c r="F132" s="79"/>
    </row>
    <row r="133" spans="4:6" s="77" customFormat="1" ht="12.75" x14ac:dyDescent="0.2">
      <c r="D133" s="78"/>
      <c r="E133" s="79"/>
      <c r="F133" s="79"/>
    </row>
    <row r="134" spans="4:6" s="77" customFormat="1" ht="12.75" x14ac:dyDescent="0.2">
      <c r="D134" s="78"/>
      <c r="E134" s="79"/>
      <c r="F134" s="79"/>
    </row>
    <row r="135" spans="4:6" s="77" customFormat="1" ht="12.75" x14ac:dyDescent="0.2">
      <c r="D135" s="78"/>
      <c r="E135" s="79"/>
      <c r="F135" s="79"/>
    </row>
    <row r="136" spans="4:6" s="77" customFormat="1" ht="12.75" x14ac:dyDescent="0.2">
      <c r="D136" s="78"/>
      <c r="E136" s="79"/>
      <c r="F136" s="79"/>
    </row>
    <row r="137" spans="4:6" s="77" customFormat="1" ht="12.75" x14ac:dyDescent="0.2">
      <c r="D137" s="78"/>
      <c r="E137" s="79"/>
      <c r="F137" s="79"/>
    </row>
    <row r="138" spans="4:6" s="77" customFormat="1" ht="12.75" x14ac:dyDescent="0.2">
      <c r="D138" s="78"/>
      <c r="E138" s="79"/>
      <c r="F138" s="79"/>
    </row>
    <row r="139" spans="4:6" s="77" customFormat="1" ht="12.75" x14ac:dyDescent="0.2">
      <c r="D139" s="78"/>
      <c r="E139" s="79"/>
      <c r="F139" s="79"/>
    </row>
    <row r="140" spans="4:6" s="77" customFormat="1" ht="12.75" x14ac:dyDescent="0.2">
      <c r="D140" s="78"/>
      <c r="E140" s="79"/>
      <c r="F140" s="79"/>
    </row>
    <row r="141" spans="4:6" s="77" customFormat="1" ht="12.75" x14ac:dyDescent="0.2">
      <c r="D141" s="78"/>
      <c r="E141" s="79"/>
      <c r="F141" s="79"/>
    </row>
    <row r="142" spans="4:6" s="77" customFormat="1" ht="12.75" x14ac:dyDescent="0.2">
      <c r="D142" s="78"/>
      <c r="E142" s="79"/>
      <c r="F142" s="79"/>
    </row>
    <row r="143" spans="4:6" s="77" customFormat="1" ht="12.75" x14ac:dyDescent="0.2">
      <c r="D143" s="78"/>
      <c r="E143" s="79"/>
      <c r="F143" s="79"/>
    </row>
    <row r="144" spans="4:6" s="77" customFormat="1" ht="12.75" x14ac:dyDescent="0.2">
      <c r="D144" s="78"/>
      <c r="E144" s="79"/>
      <c r="F144" s="79"/>
    </row>
    <row r="145" spans="4:6" s="77" customFormat="1" ht="12.75" x14ac:dyDescent="0.2">
      <c r="D145" s="78"/>
      <c r="E145" s="79"/>
      <c r="F145" s="79"/>
    </row>
    <row r="146" spans="4:6" s="77" customFormat="1" ht="12.75" x14ac:dyDescent="0.2">
      <c r="D146" s="78"/>
      <c r="E146" s="79"/>
      <c r="F146" s="79"/>
    </row>
    <row r="147" spans="4:6" s="77" customFormat="1" ht="12.75" x14ac:dyDescent="0.2">
      <c r="D147" s="78"/>
      <c r="E147" s="79"/>
      <c r="F147" s="79"/>
    </row>
    <row r="148" spans="4:6" s="77" customFormat="1" ht="12.75" x14ac:dyDescent="0.2">
      <c r="D148" s="78"/>
      <c r="E148" s="79"/>
      <c r="F148" s="79"/>
    </row>
    <row r="149" spans="4:6" s="77" customFormat="1" ht="12.75" x14ac:dyDescent="0.2">
      <c r="D149" s="78"/>
      <c r="E149" s="79"/>
      <c r="F149" s="79"/>
    </row>
    <row r="150" spans="4:6" s="77" customFormat="1" ht="12.75" x14ac:dyDescent="0.2">
      <c r="D150" s="78"/>
      <c r="E150" s="79"/>
      <c r="F150" s="79"/>
    </row>
    <row r="151" spans="4:6" s="77" customFormat="1" ht="12.75" x14ac:dyDescent="0.2">
      <c r="D151" s="78"/>
      <c r="E151" s="79"/>
      <c r="F151" s="79"/>
    </row>
    <row r="152" spans="4:6" s="77" customFormat="1" ht="12.75" x14ac:dyDescent="0.2">
      <c r="D152" s="78"/>
      <c r="E152" s="79"/>
      <c r="F152" s="79"/>
    </row>
    <row r="153" spans="4:6" s="77" customFormat="1" ht="12.75" x14ac:dyDescent="0.2">
      <c r="D153" s="78"/>
      <c r="E153" s="79"/>
      <c r="F153" s="79"/>
    </row>
    <row r="154" spans="4:6" s="77" customFormat="1" ht="12.75" x14ac:dyDescent="0.2">
      <c r="D154" s="78"/>
      <c r="E154" s="79"/>
      <c r="F154" s="79"/>
    </row>
    <row r="155" spans="4:6" s="77" customFormat="1" ht="12.75" x14ac:dyDescent="0.2">
      <c r="D155" s="78"/>
      <c r="E155" s="79"/>
      <c r="F155" s="79"/>
    </row>
    <row r="156" spans="4:6" s="77" customFormat="1" ht="12.75" x14ac:dyDescent="0.2">
      <c r="D156" s="78"/>
      <c r="E156" s="79"/>
      <c r="F156" s="79"/>
    </row>
    <row r="157" spans="4:6" s="77" customFormat="1" ht="12.75" x14ac:dyDescent="0.2">
      <c r="D157" s="78"/>
      <c r="E157" s="79"/>
      <c r="F157" s="79"/>
    </row>
    <row r="158" spans="4:6" s="77" customFormat="1" ht="12.75" x14ac:dyDescent="0.2">
      <c r="D158" s="78"/>
      <c r="E158" s="79"/>
      <c r="F158" s="79"/>
    </row>
    <row r="159" spans="4:6" s="77" customFormat="1" ht="12.75" x14ac:dyDescent="0.2">
      <c r="D159" s="78"/>
      <c r="E159" s="79"/>
      <c r="F159" s="79"/>
    </row>
    <row r="160" spans="4:6" s="77" customFormat="1" ht="12.75" x14ac:dyDescent="0.2">
      <c r="D160" s="78"/>
      <c r="E160" s="79"/>
      <c r="F160" s="79"/>
    </row>
    <row r="161" spans="4:6" s="77" customFormat="1" ht="12.75" x14ac:dyDescent="0.2">
      <c r="D161" s="78"/>
      <c r="E161" s="79"/>
      <c r="F161" s="79"/>
    </row>
    <row r="162" spans="4:6" s="77" customFormat="1" ht="12.75" x14ac:dyDescent="0.2">
      <c r="D162" s="78"/>
      <c r="E162" s="79"/>
      <c r="F162" s="79"/>
    </row>
    <row r="163" spans="4:6" s="77" customFormat="1" ht="12.75" x14ac:dyDescent="0.2">
      <c r="D163" s="78"/>
      <c r="E163" s="79"/>
      <c r="F163" s="79"/>
    </row>
    <row r="164" spans="4:6" s="77" customFormat="1" ht="12.75" x14ac:dyDescent="0.2">
      <c r="D164" s="78"/>
      <c r="E164" s="79"/>
      <c r="F164" s="79"/>
    </row>
    <row r="165" spans="4:6" s="77" customFormat="1" ht="12.75" x14ac:dyDescent="0.2">
      <c r="D165" s="78"/>
      <c r="E165" s="79"/>
      <c r="F165" s="79"/>
    </row>
    <row r="166" spans="4:6" s="77" customFormat="1" ht="12.75" x14ac:dyDescent="0.2">
      <c r="D166" s="78"/>
      <c r="E166" s="79"/>
      <c r="F166" s="79"/>
    </row>
    <row r="167" spans="4:6" s="77" customFormat="1" ht="12.75" x14ac:dyDescent="0.2">
      <c r="D167" s="78"/>
      <c r="E167" s="79"/>
      <c r="F167" s="79"/>
    </row>
    <row r="168" spans="4:6" s="77" customFormat="1" ht="12.75" x14ac:dyDescent="0.2">
      <c r="D168" s="78"/>
      <c r="E168" s="79"/>
      <c r="F168" s="79"/>
    </row>
    <row r="169" spans="4:6" s="77" customFormat="1" ht="12.75" x14ac:dyDescent="0.2">
      <c r="D169" s="78"/>
      <c r="E169" s="79"/>
      <c r="F169" s="79"/>
    </row>
    <row r="170" spans="4:6" s="77" customFormat="1" ht="12.75" x14ac:dyDescent="0.2">
      <c r="D170" s="78"/>
      <c r="E170" s="79"/>
      <c r="F170" s="79"/>
    </row>
    <row r="171" spans="4:6" s="77" customFormat="1" ht="12.75" x14ac:dyDescent="0.2">
      <c r="D171" s="78"/>
      <c r="E171" s="79"/>
      <c r="F171" s="79"/>
    </row>
    <row r="172" spans="4:6" s="77" customFormat="1" ht="12.75" x14ac:dyDescent="0.2">
      <c r="D172" s="78"/>
      <c r="E172" s="79"/>
      <c r="F172" s="79"/>
    </row>
    <row r="173" spans="4:6" s="77" customFormat="1" ht="12.75" x14ac:dyDescent="0.2">
      <c r="D173" s="78"/>
      <c r="E173" s="79"/>
      <c r="F173" s="79"/>
    </row>
    <row r="174" spans="4:6" s="77" customFormat="1" ht="12.75" x14ac:dyDescent="0.2">
      <c r="D174" s="78"/>
      <c r="E174" s="79"/>
      <c r="F174" s="79"/>
    </row>
    <row r="175" spans="4:6" s="77" customFormat="1" ht="12.75" x14ac:dyDescent="0.2">
      <c r="D175" s="78"/>
      <c r="E175" s="79"/>
      <c r="F175" s="79"/>
    </row>
    <row r="176" spans="4:6" s="77" customFormat="1" ht="12.75" x14ac:dyDescent="0.2">
      <c r="D176" s="78"/>
      <c r="E176" s="79"/>
      <c r="F176" s="79"/>
    </row>
    <row r="177" spans="4:6" s="77" customFormat="1" ht="12.75" x14ac:dyDescent="0.2">
      <c r="D177" s="78"/>
      <c r="E177" s="79"/>
      <c r="F177" s="79"/>
    </row>
    <row r="178" spans="4:6" s="77" customFormat="1" ht="12.75" x14ac:dyDescent="0.2">
      <c r="D178" s="78"/>
      <c r="E178" s="79"/>
      <c r="F178" s="79"/>
    </row>
    <row r="179" spans="4:6" s="77" customFormat="1" ht="12.75" x14ac:dyDescent="0.2">
      <c r="D179" s="78"/>
      <c r="E179" s="79"/>
      <c r="F179" s="79"/>
    </row>
    <row r="180" spans="4:6" s="77" customFormat="1" ht="12.75" x14ac:dyDescent="0.2">
      <c r="D180" s="78"/>
      <c r="E180" s="79"/>
      <c r="F180" s="79"/>
    </row>
    <row r="181" spans="4:6" s="77" customFormat="1" ht="12.75" x14ac:dyDescent="0.2">
      <c r="D181" s="78"/>
      <c r="E181" s="79"/>
      <c r="F181" s="79"/>
    </row>
    <row r="182" spans="4:6" s="77" customFormat="1" ht="12.75" x14ac:dyDescent="0.2">
      <c r="D182" s="78"/>
      <c r="E182" s="79"/>
      <c r="F182" s="79"/>
    </row>
    <row r="183" spans="4:6" s="77" customFormat="1" ht="12.75" x14ac:dyDescent="0.2">
      <c r="D183" s="78"/>
      <c r="E183" s="79"/>
      <c r="F183" s="79"/>
    </row>
    <row r="184" spans="4:6" s="77" customFormat="1" ht="12.75" x14ac:dyDescent="0.2">
      <c r="D184" s="78"/>
      <c r="E184" s="79"/>
      <c r="F184" s="79"/>
    </row>
    <row r="185" spans="4:6" s="77" customFormat="1" ht="12.75" x14ac:dyDescent="0.2">
      <c r="D185" s="78"/>
      <c r="E185" s="79"/>
      <c r="F185" s="79"/>
    </row>
    <row r="186" spans="4:6" s="77" customFormat="1" ht="12.75" x14ac:dyDescent="0.2">
      <c r="D186" s="78"/>
      <c r="E186" s="79"/>
      <c r="F186" s="79"/>
    </row>
    <row r="187" spans="4:6" s="77" customFormat="1" ht="12.75" x14ac:dyDescent="0.2">
      <c r="D187" s="78"/>
      <c r="E187" s="79"/>
      <c r="F187" s="79"/>
    </row>
    <row r="188" spans="4:6" s="77" customFormat="1" ht="12.75" x14ac:dyDescent="0.2">
      <c r="D188" s="78"/>
      <c r="E188" s="79"/>
      <c r="F188" s="79"/>
    </row>
    <row r="189" spans="4:6" s="77" customFormat="1" ht="12.75" x14ac:dyDescent="0.2">
      <c r="D189" s="78"/>
      <c r="E189" s="79"/>
      <c r="F189" s="79"/>
    </row>
    <row r="190" spans="4:6" s="77" customFormat="1" ht="12.75" x14ac:dyDescent="0.2">
      <c r="D190" s="78"/>
      <c r="E190" s="79"/>
      <c r="F190" s="79"/>
    </row>
    <row r="191" spans="4:6" s="77" customFormat="1" ht="12.75" x14ac:dyDescent="0.2">
      <c r="D191" s="78"/>
      <c r="E191" s="79"/>
      <c r="F191" s="79"/>
    </row>
    <row r="192" spans="4:6" s="77" customFormat="1" ht="12.75" x14ac:dyDescent="0.2">
      <c r="D192" s="78"/>
      <c r="E192" s="79"/>
      <c r="F192" s="79"/>
    </row>
    <row r="193" spans="4:6" s="77" customFormat="1" ht="12.75" x14ac:dyDescent="0.2">
      <c r="D193" s="78"/>
      <c r="E193" s="79"/>
      <c r="F193" s="79"/>
    </row>
    <row r="194" spans="4:6" s="77" customFormat="1" ht="12.75" x14ac:dyDescent="0.2">
      <c r="D194" s="78"/>
      <c r="E194" s="79"/>
      <c r="F194" s="79"/>
    </row>
    <row r="195" spans="4:6" s="77" customFormat="1" ht="12.75" x14ac:dyDescent="0.2">
      <c r="D195" s="78"/>
      <c r="E195" s="79"/>
      <c r="F195" s="79"/>
    </row>
    <row r="196" spans="4:6" s="77" customFormat="1" ht="12.75" x14ac:dyDescent="0.2">
      <c r="D196" s="78"/>
      <c r="E196" s="79"/>
      <c r="F196" s="79"/>
    </row>
    <row r="197" spans="4:6" s="77" customFormat="1" ht="12.75" x14ac:dyDescent="0.2">
      <c r="D197" s="78"/>
      <c r="E197" s="79"/>
      <c r="F197" s="79"/>
    </row>
    <row r="198" spans="4:6" s="77" customFormat="1" ht="12.75" x14ac:dyDescent="0.2">
      <c r="D198" s="78"/>
      <c r="E198" s="79"/>
      <c r="F198" s="79"/>
    </row>
    <row r="199" spans="4:6" s="77" customFormat="1" ht="12.75" x14ac:dyDescent="0.2">
      <c r="D199" s="78"/>
      <c r="E199" s="79"/>
      <c r="F199" s="79"/>
    </row>
    <row r="200" spans="4:6" s="77" customFormat="1" ht="12.75" x14ac:dyDescent="0.2">
      <c r="D200" s="78"/>
      <c r="E200" s="79"/>
      <c r="F200" s="79"/>
    </row>
    <row r="201" spans="4:6" s="77" customFormat="1" ht="12.75" x14ac:dyDescent="0.2">
      <c r="D201" s="78"/>
      <c r="E201" s="79"/>
      <c r="F201" s="79"/>
    </row>
    <row r="202" spans="4:6" s="77" customFormat="1" ht="12.75" x14ac:dyDescent="0.2">
      <c r="D202" s="78"/>
      <c r="E202" s="79"/>
      <c r="F202" s="79"/>
    </row>
    <row r="203" spans="4:6" s="77" customFormat="1" ht="12.75" x14ac:dyDescent="0.2">
      <c r="D203" s="78"/>
      <c r="E203" s="79"/>
      <c r="F203" s="79"/>
    </row>
    <row r="204" spans="4:6" s="77" customFormat="1" ht="12.75" x14ac:dyDescent="0.2">
      <c r="D204" s="78"/>
      <c r="E204" s="79"/>
      <c r="F204" s="79"/>
    </row>
    <row r="205" spans="4:6" s="77" customFormat="1" ht="12.75" x14ac:dyDescent="0.2">
      <c r="D205" s="78"/>
      <c r="E205" s="79"/>
      <c r="F205" s="79"/>
    </row>
    <row r="206" spans="4:6" s="77" customFormat="1" ht="12.75" x14ac:dyDescent="0.2">
      <c r="D206" s="78"/>
      <c r="E206" s="79"/>
      <c r="F206" s="79"/>
    </row>
    <row r="207" spans="4:6" s="77" customFormat="1" ht="12.75" x14ac:dyDescent="0.2">
      <c r="D207" s="78"/>
      <c r="E207" s="79"/>
      <c r="F207" s="79"/>
    </row>
    <row r="208" spans="4:6" s="77" customFormat="1" ht="12.75" x14ac:dyDescent="0.2">
      <c r="D208" s="78"/>
      <c r="E208" s="79"/>
      <c r="F208" s="79"/>
    </row>
    <row r="209" spans="4:6" s="77" customFormat="1" ht="12.75" x14ac:dyDescent="0.2">
      <c r="D209" s="78"/>
      <c r="E209" s="79"/>
      <c r="F209" s="79"/>
    </row>
    <row r="210" spans="4:6" s="77" customFormat="1" ht="12.75" x14ac:dyDescent="0.2">
      <c r="D210" s="78"/>
      <c r="E210" s="79"/>
      <c r="F210" s="79"/>
    </row>
    <row r="211" spans="4:6" s="77" customFormat="1" ht="12.75" x14ac:dyDescent="0.2">
      <c r="D211" s="78"/>
      <c r="E211" s="79"/>
      <c r="F211" s="79"/>
    </row>
    <row r="212" spans="4:6" s="77" customFormat="1" ht="12.75" x14ac:dyDescent="0.2">
      <c r="D212" s="78"/>
      <c r="E212" s="79"/>
      <c r="F212" s="79"/>
    </row>
    <row r="213" spans="4:6" s="77" customFormat="1" ht="12.75" x14ac:dyDescent="0.2">
      <c r="D213" s="78"/>
      <c r="E213" s="79"/>
      <c r="F213" s="79"/>
    </row>
    <row r="214" spans="4:6" s="77" customFormat="1" ht="12.75" x14ac:dyDescent="0.2">
      <c r="D214" s="78"/>
      <c r="E214" s="79"/>
      <c r="F214" s="79"/>
    </row>
    <row r="215" spans="4:6" s="77" customFormat="1" ht="12.75" x14ac:dyDescent="0.2">
      <c r="D215" s="78"/>
      <c r="E215" s="79"/>
      <c r="F215" s="79"/>
    </row>
    <row r="216" spans="4:6" s="77" customFormat="1" ht="12.75" x14ac:dyDescent="0.2">
      <c r="D216" s="78"/>
      <c r="E216" s="79"/>
      <c r="F216" s="79"/>
    </row>
    <row r="217" spans="4:6" s="77" customFormat="1" ht="12.75" x14ac:dyDescent="0.2">
      <c r="D217" s="78"/>
      <c r="E217" s="79"/>
      <c r="F217" s="79"/>
    </row>
    <row r="218" spans="4:6" s="77" customFormat="1" ht="12.75" x14ac:dyDescent="0.2">
      <c r="D218" s="78"/>
      <c r="E218" s="79"/>
      <c r="F218" s="79"/>
    </row>
    <row r="219" spans="4:6" s="77" customFormat="1" ht="12.75" x14ac:dyDescent="0.2">
      <c r="D219" s="78"/>
      <c r="E219" s="79"/>
      <c r="F219" s="79"/>
    </row>
    <row r="220" spans="4:6" s="77" customFormat="1" ht="12.75" x14ac:dyDescent="0.2">
      <c r="D220" s="78"/>
      <c r="E220" s="79"/>
      <c r="F220" s="79"/>
    </row>
    <row r="221" spans="4:6" s="77" customFormat="1" ht="12.75" x14ac:dyDescent="0.2">
      <c r="D221" s="78"/>
      <c r="E221" s="79"/>
      <c r="F221" s="79"/>
    </row>
    <row r="222" spans="4:6" s="77" customFormat="1" ht="12.75" x14ac:dyDescent="0.2">
      <c r="D222" s="78"/>
      <c r="E222" s="79"/>
      <c r="F222" s="79"/>
    </row>
    <row r="223" spans="4:6" s="77" customFormat="1" ht="12.75" x14ac:dyDescent="0.2">
      <c r="D223" s="78"/>
      <c r="E223" s="79"/>
      <c r="F223" s="79"/>
    </row>
    <row r="224" spans="4:6" s="77" customFormat="1" ht="12.75" x14ac:dyDescent="0.2">
      <c r="D224" s="78"/>
      <c r="E224" s="79"/>
      <c r="F224" s="79"/>
    </row>
    <row r="225" spans="4:6" s="77" customFormat="1" ht="12.75" x14ac:dyDescent="0.2">
      <c r="D225" s="78"/>
      <c r="E225" s="79"/>
      <c r="F225" s="79"/>
    </row>
    <row r="226" spans="4:6" s="77" customFormat="1" ht="12.75" x14ac:dyDescent="0.2">
      <c r="D226" s="78"/>
      <c r="E226" s="79"/>
      <c r="F226" s="79"/>
    </row>
    <row r="227" spans="4:6" s="77" customFormat="1" ht="12.75" x14ac:dyDescent="0.2">
      <c r="D227" s="78"/>
      <c r="E227" s="79"/>
      <c r="F227" s="79"/>
    </row>
    <row r="228" spans="4:6" s="77" customFormat="1" ht="12.75" x14ac:dyDescent="0.2">
      <c r="D228" s="78"/>
      <c r="E228" s="79"/>
      <c r="F228" s="79"/>
    </row>
    <row r="229" spans="4:6" s="77" customFormat="1" ht="12.75" x14ac:dyDescent="0.2">
      <c r="D229" s="78"/>
      <c r="E229" s="79"/>
      <c r="F229" s="79"/>
    </row>
    <row r="230" spans="4:6" s="77" customFormat="1" ht="12.75" x14ac:dyDescent="0.2">
      <c r="D230" s="78"/>
      <c r="E230" s="79"/>
      <c r="F230" s="79"/>
    </row>
    <row r="231" spans="4:6" s="77" customFormat="1" ht="12.75" x14ac:dyDescent="0.2">
      <c r="D231" s="78"/>
      <c r="E231" s="79"/>
      <c r="F231" s="79"/>
    </row>
    <row r="232" spans="4:6" s="77" customFormat="1" ht="12.75" x14ac:dyDescent="0.2">
      <c r="D232" s="78"/>
      <c r="E232" s="79"/>
      <c r="F232" s="79"/>
    </row>
    <row r="233" spans="4:6" s="77" customFormat="1" ht="12.75" x14ac:dyDescent="0.2">
      <c r="D233" s="78"/>
      <c r="E233" s="79"/>
      <c r="F233" s="79"/>
    </row>
    <row r="234" spans="4:6" s="77" customFormat="1" ht="12.75" x14ac:dyDescent="0.2">
      <c r="D234" s="78"/>
      <c r="E234" s="79"/>
      <c r="F234" s="79"/>
    </row>
    <row r="235" spans="4:6" s="77" customFormat="1" ht="12.75" x14ac:dyDescent="0.2">
      <c r="D235" s="78"/>
      <c r="E235" s="79"/>
      <c r="F235" s="79"/>
    </row>
    <row r="236" spans="4:6" s="77" customFormat="1" ht="12.75" x14ac:dyDescent="0.2">
      <c r="D236" s="78"/>
      <c r="E236" s="79"/>
      <c r="F236" s="79"/>
    </row>
    <row r="237" spans="4:6" s="77" customFormat="1" ht="12.75" x14ac:dyDescent="0.2">
      <c r="D237" s="78"/>
      <c r="E237" s="79"/>
      <c r="F237" s="79"/>
    </row>
    <row r="238" spans="4:6" s="77" customFormat="1" ht="12.75" x14ac:dyDescent="0.2">
      <c r="D238" s="78"/>
      <c r="E238" s="79"/>
      <c r="F238" s="79"/>
    </row>
    <row r="239" spans="4:6" s="77" customFormat="1" ht="12.75" x14ac:dyDescent="0.2">
      <c r="D239" s="78"/>
      <c r="E239" s="79"/>
      <c r="F239" s="79"/>
    </row>
    <row r="240" spans="4:6" s="77" customFormat="1" ht="12.75" x14ac:dyDescent="0.2">
      <c r="D240" s="78"/>
      <c r="E240" s="79"/>
      <c r="F240" s="79"/>
    </row>
    <row r="241" spans="4:6" s="77" customFormat="1" ht="12.75" x14ac:dyDescent="0.2">
      <c r="D241" s="78"/>
      <c r="E241" s="79"/>
      <c r="F241" s="79"/>
    </row>
    <row r="242" spans="4:6" s="77" customFormat="1" ht="12.75" x14ac:dyDescent="0.2">
      <c r="D242" s="78"/>
      <c r="E242" s="79"/>
      <c r="F242" s="79"/>
    </row>
    <row r="243" spans="4:6" s="77" customFormat="1" ht="12.75" x14ac:dyDescent="0.2">
      <c r="D243" s="78"/>
      <c r="E243" s="79"/>
      <c r="F243" s="79"/>
    </row>
    <row r="244" spans="4:6" s="77" customFormat="1" ht="12.75" x14ac:dyDescent="0.2">
      <c r="D244" s="78"/>
      <c r="E244" s="79"/>
      <c r="F244" s="79"/>
    </row>
    <row r="245" spans="4:6" s="77" customFormat="1" ht="12.75" x14ac:dyDescent="0.2">
      <c r="D245" s="78"/>
      <c r="E245" s="79"/>
      <c r="F245" s="79"/>
    </row>
    <row r="246" spans="4:6" s="77" customFormat="1" ht="12.75" x14ac:dyDescent="0.2">
      <c r="D246" s="78"/>
      <c r="E246" s="79"/>
      <c r="F246" s="79"/>
    </row>
    <row r="247" spans="4:6" s="77" customFormat="1" ht="12.75" x14ac:dyDescent="0.2">
      <c r="D247" s="78"/>
      <c r="E247" s="79"/>
      <c r="F247" s="79"/>
    </row>
    <row r="248" spans="4:6" s="77" customFormat="1" ht="12.75" x14ac:dyDescent="0.2">
      <c r="D248" s="78"/>
      <c r="E248" s="79"/>
      <c r="F248" s="79"/>
    </row>
    <row r="249" spans="4:6" s="77" customFormat="1" ht="12.75" x14ac:dyDescent="0.2">
      <c r="D249" s="78"/>
      <c r="E249" s="79"/>
      <c r="F249" s="79"/>
    </row>
    <row r="250" spans="4:6" s="77" customFormat="1" ht="12.75" x14ac:dyDescent="0.2">
      <c r="D250" s="78"/>
      <c r="E250" s="79"/>
      <c r="F250" s="79"/>
    </row>
    <row r="251" spans="4:6" s="77" customFormat="1" ht="12.75" x14ac:dyDescent="0.2">
      <c r="D251" s="78"/>
      <c r="E251" s="79"/>
      <c r="F251" s="79"/>
    </row>
    <row r="252" spans="4:6" s="77" customFormat="1" ht="12.75" x14ac:dyDescent="0.2">
      <c r="D252" s="78"/>
      <c r="E252" s="79"/>
      <c r="F252" s="79"/>
    </row>
    <row r="253" spans="4:6" s="77" customFormat="1" ht="12.75" x14ac:dyDescent="0.2">
      <c r="D253" s="78"/>
      <c r="E253" s="79"/>
      <c r="F253" s="79"/>
    </row>
    <row r="254" spans="4:6" s="77" customFormat="1" ht="12.75" x14ac:dyDescent="0.2">
      <c r="D254" s="78"/>
      <c r="E254" s="79"/>
      <c r="F254" s="79"/>
    </row>
    <row r="255" spans="4:6" s="77" customFormat="1" ht="12.75" x14ac:dyDescent="0.2">
      <c r="D255" s="78"/>
      <c r="E255" s="79"/>
      <c r="F255" s="79"/>
    </row>
    <row r="256" spans="4:6" s="77" customFormat="1" ht="12.75" x14ac:dyDescent="0.2">
      <c r="D256" s="78"/>
      <c r="E256" s="79"/>
      <c r="F256" s="79"/>
    </row>
    <row r="257" spans="4:6" s="77" customFormat="1" ht="12.75" x14ac:dyDescent="0.2">
      <c r="D257" s="78"/>
      <c r="E257" s="79"/>
      <c r="F257" s="79"/>
    </row>
    <row r="258" spans="4:6" s="77" customFormat="1" ht="12.75" x14ac:dyDescent="0.2">
      <c r="D258" s="78"/>
      <c r="E258" s="79"/>
      <c r="F258" s="79"/>
    </row>
    <row r="259" spans="4:6" s="77" customFormat="1" ht="12.75" x14ac:dyDescent="0.2">
      <c r="D259" s="78"/>
      <c r="E259" s="79"/>
      <c r="F259" s="79"/>
    </row>
    <row r="260" spans="4:6" s="77" customFormat="1" ht="12.75" x14ac:dyDescent="0.2">
      <c r="D260" s="78"/>
      <c r="E260" s="79"/>
      <c r="F260" s="79"/>
    </row>
    <row r="261" spans="4:6" s="77" customFormat="1" ht="12.75" x14ac:dyDescent="0.2">
      <c r="D261" s="78"/>
      <c r="E261" s="79"/>
      <c r="F261" s="79"/>
    </row>
    <row r="262" spans="4:6" s="77" customFormat="1" ht="12.75" x14ac:dyDescent="0.2">
      <c r="D262" s="78"/>
      <c r="E262" s="79"/>
      <c r="F262" s="79"/>
    </row>
    <row r="263" spans="4:6" s="77" customFormat="1" ht="12.75" x14ac:dyDescent="0.2">
      <c r="D263" s="78"/>
      <c r="E263" s="79"/>
      <c r="F263" s="79"/>
    </row>
    <row r="264" spans="4:6" s="77" customFormat="1" ht="12.75" x14ac:dyDescent="0.2">
      <c r="D264" s="78"/>
      <c r="E264" s="79"/>
      <c r="F264" s="79"/>
    </row>
    <row r="265" spans="4:6" s="77" customFormat="1" ht="12.75" x14ac:dyDescent="0.2">
      <c r="D265" s="78"/>
      <c r="E265" s="79"/>
      <c r="F265" s="79"/>
    </row>
    <row r="266" spans="4:6" s="77" customFormat="1" ht="12.75" x14ac:dyDescent="0.2">
      <c r="D266" s="78"/>
      <c r="E266" s="79"/>
      <c r="F266" s="79"/>
    </row>
    <row r="267" spans="4:6" s="77" customFormat="1" ht="12.75" x14ac:dyDescent="0.2">
      <c r="D267" s="78"/>
      <c r="E267" s="79"/>
      <c r="F267" s="79"/>
    </row>
    <row r="268" spans="4:6" s="77" customFormat="1" ht="12.75" x14ac:dyDescent="0.2">
      <c r="D268" s="78"/>
      <c r="E268" s="79"/>
      <c r="F268" s="79"/>
    </row>
    <row r="269" spans="4:6" s="77" customFormat="1" ht="12.75" x14ac:dyDescent="0.2">
      <c r="D269" s="78"/>
      <c r="E269" s="79"/>
      <c r="F269" s="79"/>
    </row>
    <row r="270" spans="4:6" s="77" customFormat="1" ht="12.75" x14ac:dyDescent="0.2">
      <c r="D270" s="78"/>
      <c r="E270" s="79"/>
      <c r="F270" s="79"/>
    </row>
    <row r="271" spans="4:6" s="77" customFormat="1" ht="12.75" x14ac:dyDescent="0.2">
      <c r="D271" s="78"/>
      <c r="E271" s="79"/>
      <c r="F271" s="79"/>
    </row>
    <row r="272" spans="4:6" s="77" customFormat="1" ht="12.75" x14ac:dyDescent="0.2">
      <c r="D272" s="78"/>
      <c r="E272" s="79"/>
      <c r="F272" s="79"/>
    </row>
    <row r="273" spans="4:6" s="77" customFormat="1" ht="12.75" x14ac:dyDescent="0.2">
      <c r="D273" s="78"/>
      <c r="E273" s="79"/>
      <c r="F273" s="79"/>
    </row>
    <row r="274" spans="4:6" s="77" customFormat="1" ht="12.75" x14ac:dyDescent="0.2">
      <c r="D274" s="78"/>
      <c r="E274" s="79"/>
      <c r="F274" s="79"/>
    </row>
    <row r="275" spans="4:6" s="77" customFormat="1" ht="12.75" x14ac:dyDescent="0.2">
      <c r="D275" s="78"/>
      <c r="E275" s="79"/>
      <c r="F275" s="79"/>
    </row>
    <row r="276" spans="4:6" s="77" customFormat="1" ht="12.75" x14ac:dyDescent="0.2">
      <c r="D276" s="78"/>
      <c r="E276" s="79"/>
      <c r="F276" s="79"/>
    </row>
    <row r="277" spans="4:6" s="77" customFormat="1" ht="12.75" x14ac:dyDescent="0.2">
      <c r="D277" s="78"/>
      <c r="E277" s="79"/>
      <c r="F277" s="79"/>
    </row>
    <row r="278" spans="4:6" s="77" customFormat="1" ht="12.75" x14ac:dyDescent="0.2">
      <c r="D278" s="78"/>
      <c r="E278" s="79"/>
      <c r="F278" s="79"/>
    </row>
    <row r="279" spans="4:6" s="77" customFormat="1" ht="12.75" x14ac:dyDescent="0.2">
      <c r="D279" s="78"/>
      <c r="E279" s="79"/>
      <c r="F279" s="79"/>
    </row>
    <row r="280" spans="4:6" s="77" customFormat="1" ht="12.75" x14ac:dyDescent="0.2">
      <c r="D280" s="78"/>
      <c r="E280" s="79"/>
      <c r="F280" s="79"/>
    </row>
    <row r="281" spans="4:6" s="77" customFormat="1" ht="12.75" x14ac:dyDescent="0.2">
      <c r="D281" s="78"/>
      <c r="E281" s="79"/>
      <c r="F281" s="79"/>
    </row>
    <row r="282" spans="4:6" s="77" customFormat="1" ht="12.75" x14ac:dyDescent="0.2">
      <c r="D282" s="78"/>
      <c r="E282" s="79"/>
      <c r="F282" s="79"/>
    </row>
    <row r="283" spans="4:6" s="77" customFormat="1" ht="12.75" x14ac:dyDescent="0.2">
      <c r="D283" s="78"/>
      <c r="E283" s="79"/>
      <c r="F283" s="79"/>
    </row>
    <row r="284" spans="4:6" s="77" customFormat="1" ht="12.75" x14ac:dyDescent="0.2">
      <c r="D284" s="78"/>
      <c r="E284" s="79"/>
      <c r="F284" s="79"/>
    </row>
    <row r="285" spans="4:6" s="77" customFormat="1" ht="12.75" x14ac:dyDescent="0.2">
      <c r="D285" s="78"/>
      <c r="E285" s="79"/>
      <c r="F285" s="79"/>
    </row>
    <row r="286" spans="4:6" s="77" customFormat="1" ht="12.75" x14ac:dyDescent="0.2">
      <c r="D286" s="78"/>
      <c r="E286" s="79"/>
      <c r="F286" s="79"/>
    </row>
    <row r="287" spans="4:6" s="77" customFormat="1" ht="12.75" x14ac:dyDescent="0.2">
      <c r="D287" s="78"/>
      <c r="E287" s="79"/>
      <c r="F287" s="79"/>
    </row>
    <row r="288" spans="4:6" s="77" customFormat="1" ht="12.75" x14ac:dyDescent="0.2">
      <c r="D288" s="78"/>
      <c r="E288" s="79"/>
      <c r="F288" s="79"/>
    </row>
    <row r="289" spans="4:6" s="77" customFormat="1" ht="12.75" x14ac:dyDescent="0.2">
      <c r="D289" s="78"/>
      <c r="E289" s="79"/>
      <c r="F289" s="79"/>
    </row>
    <row r="290" spans="4:6" s="77" customFormat="1" ht="12.75" x14ac:dyDescent="0.2">
      <c r="D290" s="78"/>
      <c r="E290" s="79"/>
      <c r="F290" s="79"/>
    </row>
    <row r="291" spans="4:6" s="77" customFormat="1" ht="12.75" x14ac:dyDescent="0.2">
      <c r="D291" s="78"/>
      <c r="E291" s="79"/>
      <c r="F291" s="79"/>
    </row>
    <row r="292" spans="4:6" s="77" customFormat="1" ht="12.75" x14ac:dyDescent="0.2">
      <c r="D292" s="78"/>
      <c r="E292" s="79"/>
      <c r="F292" s="79"/>
    </row>
    <row r="293" spans="4:6" s="77" customFormat="1" ht="12.75" x14ac:dyDescent="0.2">
      <c r="D293" s="78"/>
      <c r="E293" s="79"/>
      <c r="F293" s="79"/>
    </row>
    <row r="294" spans="4:6" s="77" customFormat="1" ht="12.75" x14ac:dyDescent="0.2">
      <c r="D294" s="78"/>
      <c r="E294" s="79"/>
      <c r="F294" s="79"/>
    </row>
    <row r="295" spans="4:6" s="77" customFormat="1" ht="12.75" x14ac:dyDescent="0.2">
      <c r="D295" s="78"/>
      <c r="E295" s="79"/>
      <c r="F295" s="79"/>
    </row>
    <row r="296" spans="4:6" s="77" customFormat="1" ht="12.75" x14ac:dyDescent="0.2">
      <c r="D296" s="78"/>
      <c r="E296" s="79"/>
      <c r="F296" s="79"/>
    </row>
    <row r="297" spans="4:6" s="77" customFormat="1" ht="12.75" x14ac:dyDescent="0.2">
      <c r="D297" s="78"/>
      <c r="E297" s="79"/>
      <c r="F297" s="79"/>
    </row>
    <row r="298" spans="4:6" s="77" customFormat="1" ht="12.75" x14ac:dyDescent="0.2">
      <c r="D298" s="78"/>
      <c r="E298" s="79"/>
      <c r="F298" s="79"/>
    </row>
    <row r="299" spans="4:6" s="77" customFormat="1" ht="12.75" x14ac:dyDescent="0.2">
      <c r="D299" s="78"/>
      <c r="E299" s="79"/>
      <c r="F299" s="79"/>
    </row>
    <row r="300" spans="4:6" s="77" customFormat="1" ht="12.75" x14ac:dyDescent="0.2">
      <c r="D300" s="78"/>
      <c r="E300" s="79"/>
      <c r="F300" s="79"/>
    </row>
    <row r="301" spans="4:6" s="77" customFormat="1" ht="12.75" x14ac:dyDescent="0.2">
      <c r="D301" s="78"/>
      <c r="E301" s="79"/>
      <c r="F301" s="79"/>
    </row>
    <row r="302" spans="4:6" s="77" customFormat="1" ht="12.75" x14ac:dyDescent="0.2">
      <c r="D302" s="78"/>
      <c r="E302" s="79"/>
      <c r="F302" s="79"/>
    </row>
    <row r="303" spans="4:6" s="77" customFormat="1" ht="12.75" x14ac:dyDescent="0.2">
      <c r="D303" s="78"/>
      <c r="E303" s="79"/>
      <c r="F303" s="79"/>
    </row>
    <row r="304" spans="4:6" s="77" customFormat="1" ht="12.75" x14ac:dyDescent="0.2">
      <c r="D304" s="78"/>
      <c r="E304" s="79"/>
      <c r="F304" s="79"/>
    </row>
    <row r="305" spans="4:6" s="77" customFormat="1" ht="12.75" x14ac:dyDescent="0.2">
      <c r="D305" s="78"/>
      <c r="E305" s="79"/>
      <c r="F305" s="79"/>
    </row>
    <row r="306" spans="4:6" s="77" customFormat="1" ht="12.75" x14ac:dyDescent="0.2">
      <c r="D306" s="78"/>
      <c r="E306" s="79"/>
      <c r="F306" s="79"/>
    </row>
    <row r="307" spans="4:6" s="77" customFormat="1" ht="12.75" x14ac:dyDescent="0.2">
      <c r="D307" s="78"/>
      <c r="E307" s="79"/>
      <c r="F307" s="79"/>
    </row>
    <row r="308" spans="4:6" s="77" customFormat="1" ht="12.75" x14ac:dyDescent="0.2">
      <c r="D308" s="78"/>
      <c r="E308" s="79"/>
      <c r="F308" s="79"/>
    </row>
    <row r="309" spans="4:6" s="77" customFormat="1" ht="12.75" x14ac:dyDescent="0.2">
      <c r="D309" s="78"/>
      <c r="E309" s="79"/>
      <c r="F309" s="79"/>
    </row>
    <row r="310" spans="4:6" s="77" customFormat="1" ht="12.75" x14ac:dyDescent="0.2">
      <c r="D310" s="78"/>
      <c r="E310" s="79"/>
      <c r="F310" s="79"/>
    </row>
    <row r="311" spans="4:6" s="77" customFormat="1" ht="12.75" x14ac:dyDescent="0.2">
      <c r="D311" s="78"/>
      <c r="E311" s="79"/>
      <c r="F311" s="79"/>
    </row>
    <row r="312" spans="4:6" s="77" customFormat="1" ht="12.75" x14ac:dyDescent="0.2">
      <c r="D312" s="78"/>
      <c r="E312" s="79"/>
      <c r="F312" s="79"/>
    </row>
    <row r="313" spans="4:6" s="77" customFormat="1" ht="12.75" x14ac:dyDescent="0.2">
      <c r="D313" s="78"/>
      <c r="E313" s="79"/>
      <c r="F313" s="79"/>
    </row>
    <row r="314" spans="4:6" s="77" customFormat="1" ht="12.75" x14ac:dyDescent="0.2">
      <c r="D314" s="78"/>
      <c r="E314" s="79"/>
      <c r="F314" s="79"/>
    </row>
    <row r="315" spans="4:6" s="77" customFormat="1" ht="12.75" x14ac:dyDescent="0.2">
      <c r="D315" s="78"/>
      <c r="E315" s="79"/>
      <c r="F315" s="79"/>
    </row>
    <row r="316" spans="4:6" s="77" customFormat="1" ht="12.75" x14ac:dyDescent="0.2">
      <c r="D316" s="78"/>
      <c r="E316" s="79"/>
      <c r="F316" s="79"/>
    </row>
    <row r="317" spans="4:6" s="77" customFormat="1" ht="12.75" x14ac:dyDescent="0.2">
      <c r="D317" s="78"/>
      <c r="E317" s="79"/>
      <c r="F317" s="79"/>
    </row>
    <row r="318" spans="4:6" s="77" customFormat="1" ht="12.75" x14ac:dyDescent="0.2">
      <c r="D318" s="78"/>
      <c r="E318" s="79"/>
      <c r="F318" s="79"/>
    </row>
    <row r="319" spans="4:6" s="77" customFormat="1" ht="12.75" x14ac:dyDescent="0.2">
      <c r="D319" s="78"/>
      <c r="E319" s="79"/>
      <c r="F319" s="79"/>
    </row>
    <row r="320" spans="4:6" s="77" customFormat="1" ht="12.75" x14ac:dyDescent="0.2">
      <c r="D320" s="78"/>
      <c r="E320" s="79"/>
      <c r="F320" s="79"/>
    </row>
    <row r="321" spans="4:6" s="77" customFormat="1" ht="12.75" x14ac:dyDescent="0.2">
      <c r="D321" s="78"/>
      <c r="E321" s="79"/>
      <c r="F321" s="79"/>
    </row>
    <row r="322" spans="4:6" s="77" customFormat="1" ht="12.75" x14ac:dyDescent="0.2">
      <c r="D322" s="78"/>
      <c r="E322" s="79"/>
      <c r="F322" s="79"/>
    </row>
    <row r="323" spans="4:6" s="77" customFormat="1" ht="12.75" x14ac:dyDescent="0.2">
      <c r="D323" s="78"/>
      <c r="E323" s="79"/>
      <c r="F323" s="79"/>
    </row>
    <row r="324" spans="4:6" s="77" customFormat="1" ht="12.75" x14ac:dyDescent="0.2">
      <c r="D324" s="78"/>
      <c r="E324" s="79"/>
      <c r="F324" s="79"/>
    </row>
    <row r="325" spans="4:6" s="77" customFormat="1" ht="12.75" x14ac:dyDescent="0.2">
      <c r="D325" s="78"/>
      <c r="E325" s="79"/>
      <c r="F325" s="79"/>
    </row>
    <row r="326" spans="4:6" s="77" customFormat="1" ht="12.75" x14ac:dyDescent="0.2">
      <c r="D326" s="78"/>
      <c r="E326" s="79"/>
      <c r="F326" s="79"/>
    </row>
    <row r="327" spans="4:6" s="77" customFormat="1" ht="12.75" x14ac:dyDescent="0.2">
      <c r="D327" s="78"/>
      <c r="E327" s="79"/>
      <c r="F327" s="79"/>
    </row>
    <row r="328" spans="4:6" s="77" customFormat="1" ht="12.75" x14ac:dyDescent="0.2">
      <c r="D328" s="78"/>
      <c r="E328" s="79"/>
      <c r="F328" s="79"/>
    </row>
    <row r="329" spans="4:6" s="77" customFormat="1" ht="12.75" x14ac:dyDescent="0.2">
      <c r="D329" s="78"/>
      <c r="E329" s="79"/>
      <c r="F329" s="79"/>
    </row>
    <row r="330" spans="4:6" s="77" customFormat="1" ht="12.75" x14ac:dyDescent="0.2">
      <c r="D330" s="78"/>
      <c r="E330" s="79"/>
      <c r="F330" s="79"/>
    </row>
    <row r="331" spans="4:6" s="77" customFormat="1" ht="12.75" x14ac:dyDescent="0.2">
      <c r="D331" s="78"/>
      <c r="E331" s="79"/>
      <c r="F331" s="79"/>
    </row>
    <row r="332" spans="4:6" s="77" customFormat="1" ht="12.75" x14ac:dyDescent="0.2">
      <c r="D332" s="78"/>
      <c r="E332" s="79"/>
      <c r="F332" s="79"/>
    </row>
    <row r="333" spans="4:6" s="77" customFormat="1" ht="12.75" x14ac:dyDescent="0.2">
      <c r="D333" s="78"/>
      <c r="E333" s="79"/>
      <c r="F333" s="79"/>
    </row>
    <row r="334" spans="4:6" s="77" customFormat="1" ht="12.75" x14ac:dyDescent="0.2">
      <c r="D334" s="78"/>
      <c r="E334" s="79"/>
      <c r="F334" s="79"/>
    </row>
    <row r="335" spans="4:6" s="77" customFormat="1" ht="12.75" x14ac:dyDescent="0.2">
      <c r="D335" s="78"/>
      <c r="E335" s="79"/>
      <c r="F335" s="79"/>
    </row>
    <row r="336" spans="4:6" s="77" customFormat="1" ht="12.75" x14ac:dyDescent="0.2">
      <c r="D336" s="78"/>
      <c r="E336" s="79"/>
      <c r="F336" s="79"/>
    </row>
    <row r="337" spans="4:6" s="77" customFormat="1" ht="12.75" x14ac:dyDescent="0.2">
      <c r="D337" s="78"/>
      <c r="E337" s="79"/>
      <c r="F337" s="79"/>
    </row>
    <row r="338" spans="4:6" s="77" customFormat="1" ht="12.75" x14ac:dyDescent="0.2">
      <c r="D338" s="78"/>
      <c r="E338" s="79"/>
      <c r="F338" s="79"/>
    </row>
    <row r="339" spans="4:6" s="77" customFormat="1" ht="12.75" x14ac:dyDescent="0.2">
      <c r="D339" s="78"/>
      <c r="E339" s="79"/>
      <c r="F339" s="79"/>
    </row>
    <row r="340" spans="4:6" s="77" customFormat="1" ht="12.75" x14ac:dyDescent="0.2">
      <c r="D340" s="78"/>
      <c r="E340" s="79"/>
      <c r="F340" s="79"/>
    </row>
    <row r="341" spans="4:6" s="77" customFormat="1" ht="12.75" x14ac:dyDescent="0.2">
      <c r="D341" s="78"/>
      <c r="E341" s="79"/>
      <c r="F341" s="79"/>
    </row>
    <row r="342" spans="4:6" s="77" customFormat="1" ht="12.75" x14ac:dyDescent="0.2">
      <c r="D342" s="78"/>
      <c r="E342" s="79"/>
      <c r="F342" s="79"/>
    </row>
    <row r="343" spans="4:6" s="77" customFormat="1" ht="12.75" x14ac:dyDescent="0.2">
      <c r="D343" s="78"/>
      <c r="E343" s="79"/>
      <c r="F343" s="79"/>
    </row>
    <row r="344" spans="4:6" s="77" customFormat="1" ht="12.75" x14ac:dyDescent="0.2">
      <c r="D344" s="78"/>
      <c r="E344" s="79"/>
      <c r="F344" s="79"/>
    </row>
    <row r="345" spans="4:6" s="77" customFormat="1" ht="12.75" x14ac:dyDescent="0.2">
      <c r="D345" s="78"/>
      <c r="E345" s="79"/>
      <c r="F345" s="79"/>
    </row>
    <row r="346" spans="4:6" s="77" customFormat="1" ht="12.75" x14ac:dyDescent="0.2">
      <c r="D346" s="78"/>
      <c r="E346" s="79"/>
      <c r="F346" s="79"/>
    </row>
    <row r="347" spans="4:6" s="77" customFormat="1" ht="12.75" x14ac:dyDescent="0.2">
      <c r="D347" s="78"/>
      <c r="E347" s="79"/>
      <c r="F347" s="79"/>
    </row>
    <row r="348" spans="4:6" s="77" customFormat="1" ht="12.75" x14ac:dyDescent="0.2">
      <c r="D348" s="78"/>
      <c r="E348" s="79"/>
      <c r="F348" s="79"/>
    </row>
    <row r="349" spans="4:6" s="77" customFormat="1" ht="12.75" x14ac:dyDescent="0.2">
      <c r="D349" s="78"/>
      <c r="E349" s="79"/>
      <c r="F349" s="79"/>
    </row>
    <row r="350" spans="4:6" s="77" customFormat="1" ht="12.75" x14ac:dyDescent="0.2">
      <c r="D350" s="78"/>
      <c r="E350" s="79"/>
      <c r="F350" s="79"/>
    </row>
    <row r="351" spans="4:6" s="77" customFormat="1" ht="12.75" x14ac:dyDescent="0.2">
      <c r="D351" s="78"/>
      <c r="E351" s="79"/>
      <c r="F351" s="79"/>
    </row>
    <row r="352" spans="4:6" s="77" customFormat="1" ht="12.75" x14ac:dyDescent="0.2">
      <c r="D352" s="78"/>
      <c r="E352" s="79"/>
      <c r="F352" s="79"/>
    </row>
    <row r="353" spans="4:6" s="77" customFormat="1" ht="12.75" x14ac:dyDescent="0.2">
      <c r="D353" s="78"/>
      <c r="E353" s="79"/>
      <c r="F353" s="79"/>
    </row>
    <row r="354" spans="4:6" s="77" customFormat="1" ht="12.75" x14ac:dyDescent="0.2">
      <c r="D354" s="78"/>
      <c r="E354" s="79"/>
      <c r="F354" s="79"/>
    </row>
    <row r="355" spans="4:6" s="77" customFormat="1" ht="12.75" x14ac:dyDescent="0.2">
      <c r="D355" s="78"/>
      <c r="E355" s="79"/>
      <c r="F355" s="79"/>
    </row>
    <row r="356" spans="4:6" s="77" customFormat="1" ht="12.75" x14ac:dyDescent="0.2">
      <c r="D356" s="78"/>
      <c r="E356" s="79"/>
      <c r="F356" s="79"/>
    </row>
    <row r="357" spans="4:6" s="77" customFormat="1" ht="12.75" x14ac:dyDescent="0.2">
      <c r="D357" s="78"/>
      <c r="E357" s="79"/>
      <c r="F357" s="79"/>
    </row>
    <row r="358" spans="4:6" s="77" customFormat="1" ht="12.75" x14ac:dyDescent="0.2">
      <c r="D358" s="78"/>
      <c r="E358" s="79"/>
      <c r="F358" s="79"/>
    </row>
    <row r="359" spans="4:6" s="77" customFormat="1" ht="12.75" x14ac:dyDescent="0.2">
      <c r="D359" s="78"/>
      <c r="E359" s="79"/>
      <c r="F359" s="79"/>
    </row>
    <row r="360" spans="4:6" s="77" customFormat="1" ht="12.75" x14ac:dyDescent="0.2">
      <c r="D360" s="78"/>
      <c r="E360" s="79"/>
      <c r="F360" s="79"/>
    </row>
    <row r="361" spans="4:6" s="77" customFormat="1" ht="12.75" x14ac:dyDescent="0.2">
      <c r="D361" s="78"/>
      <c r="E361" s="79"/>
      <c r="F361" s="79"/>
    </row>
    <row r="362" spans="4:6" s="77" customFormat="1" ht="12.75" x14ac:dyDescent="0.2">
      <c r="D362" s="78"/>
      <c r="E362" s="79"/>
      <c r="F362" s="79"/>
    </row>
    <row r="363" spans="4:6" s="77" customFormat="1" ht="12.75" x14ac:dyDescent="0.2">
      <c r="D363" s="78"/>
      <c r="E363" s="79"/>
      <c r="F363" s="79"/>
    </row>
    <row r="364" spans="4:6" s="77" customFormat="1" ht="12.75" x14ac:dyDescent="0.2">
      <c r="D364" s="78"/>
      <c r="E364" s="79"/>
      <c r="F364" s="79"/>
    </row>
    <row r="365" spans="4:6" s="77" customFormat="1" ht="12.75" x14ac:dyDescent="0.2">
      <c r="D365" s="78"/>
      <c r="E365" s="79"/>
      <c r="F365" s="79"/>
    </row>
    <row r="366" spans="4:6" s="77" customFormat="1" ht="12.75" x14ac:dyDescent="0.2">
      <c r="D366" s="78"/>
      <c r="E366" s="79"/>
      <c r="F366" s="79"/>
    </row>
    <row r="367" spans="4:6" s="77" customFormat="1" ht="12.75" x14ac:dyDescent="0.2">
      <c r="D367" s="78"/>
      <c r="E367" s="79"/>
      <c r="F367" s="79"/>
    </row>
    <row r="368" spans="4:6" s="77" customFormat="1" ht="12.75" x14ac:dyDescent="0.2">
      <c r="D368" s="78"/>
      <c r="E368" s="79"/>
      <c r="F368" s="79"/>
    </row>
    <row r="369" spans="4:6" s="77" customFormat="1" ht="12.75" x14ac:dyDescent="0.2">
      <c r="D369" s="78"/>
      <c r="E369" s="79"/>
      <c r="F369" s="79"/>
    </row>
    <row r="370" spans="4:6" s="77" customFormat="1" ht="12.75" x14ac:dyDescent="0.2">
      <c r="D370" s="78"/>
      <c r="E370" s="79"/>
      <c r="F370" s="79"/>
    </row>
    <row r="371" spans="4:6" s="77" customFormat="1" ht="12.75" x14ac:dyDescent="0.2">
      <c r="D371" s="78"/>
      <c r="E371" s="79"/>
      <c r="F371" s="79"/>
    </row>
    <row r="372" spans="4:6" s="77" customFormat="1" ht="12.75" x14ac:dyDescent="0.2">
      <c r="D372" s="78"/>
      <c r="E372" s="79"/>
      <c r="F372" s="79"/>
    </row>
    <row r="373" spans="4:6" s="77" customFormat="1" ht="12.75" x14ac:dyDescent="0.2">
      <c r="D373" s="78"/>
      <c r="E373" s="79"/>
      <c r="F373" s="79"/>
    </row>
    <row r="374" spans="4:6" s="77" customFormat="1" ht="12.75" x14ac:dyDescent="0.2">
      <c r="D374" s="78"/>
      <c r="E374" s="79"/>
      <c r="F374" s="79"/>
    </row>
    <row r="375" spans="4:6" s="77" customFormat="1" ht="12.75" x14ac:dyDescent="0.2">
      <c r="D375" s="78"/>
      <c r="E375" s="79"/>
      <c r="F375" s="79"/>
    </row>
    <row r="376" spans="4:6" s="77" customFormat="1" ht="12.75" x14ac:dyDescent="0.2">
      <c r="D376" s="78"/>
      <c r="E376" s="79"/>
      <c r="F376" s="79"/>
    </row>
    <row r="377" spans="4:6" s="77" customFormat="1" ht="12.75" x14ac:dyDescent="0.2">
      <c r="D377" s="78"/>
      <c r="E377" s="79"/>
      <c r="F377" s="79"/>
    </row>
    <row r="378" spans="4:6" s="77" customFormat="1" ht="12.75" x14ac:dyDescent="0.2">
      <c r="D378" s="78"/>
      <c r="E378" s="79"/>
      <c r="F378" s="79"/>
    </row>
    <row r="379" spans="4:6" s="77" customFormat="1" ht="12.75" x14ac:dyDescent="0.2">
      <c r="D379" s="78"/>
      <c r="E379" s="79"/>
      <c r="F379" s="79"/>
    </row>
    <row r="380" spans="4:6" s="77" customFormat="1" ht="12.75" x14ac:dyDescent="0.2">
      <c r="D380" s="78"/>
      <c r="E380" s="79"/>
      <c r="F380" s="79"/>
    </row>
    <row r="381" spans="4:6" s="77" customFormat="1" ht="12.75" x14ac:dyDescent="0.2">
      <c r="D381" s="78"/>
      <c r="E381" s="79"/>
      <c r="F381" s="79"/>
    </row>
    <row r="382" spans="4:6" s="77" customFormat="1" ht="12.75" x14ac:dyDescent="0.2">
      <c r="D382" s="78"/>
      <c r="E382" s="79"/>
      <c r="F382" s="79"/>
    </row>
    <row r="383" spans="4:6" s="77" customFormat="1" ht="12.75" x14ac:dyDescent="0.2">
      <c r="D383" s="78"/>
      <c r="E383" s="79"/>
      <c r="F383" s="79"/>
    </row>
    <row r="384" spans="4:6" s="77" customFormat="1" ht="12.75" x14ac:dyDescent="0.2">
      <c r="D384" s="78"/>
      <c r="E384" s="79"/>
      <c r="F384" s="79"/>
    </row>
    <row r="385" spans="4:6" s="77" customFormat="1" ht="12.75" x14ac:dyDescent="0.2">
      <c r="D385" s="78"/>
      <c r="E385" s="79"/>
      <c r="F385" s="79"/>
    </row>
    <row r="386" spans="4:6" s="77" customFormat="1" ht="12.75" x14ac:dyDescent="0.2">
      <c r="D386" s="78"/>
      <c r="E386" s="79"/>
      <c r="F386" s="79"/>
    </row>
    <row r="387" spans="4:6" s="77" customFormat="1" ht="12.75" x14ac:dyDescent="0.2">
      <c r="D387" s="78"/>
      <c r="E387" s="79"/>
      <c r="F387" s="79"/>
    </row>
    <row r="388" spans="4:6" s="77" customFormat="1" ht="12.75" x14ac:dyDescent="0.2">
      <c r="D388" s="78"/>
      <c r="E388" s="79"/>
      <c r="F388" s="79"/>
    </row>
    <row r="389" spans="4:6" s="77" customFormat="1" ht="12.75" x14ac:dyDescent="0.2">
      <c r="D389" s="78"/>
      <c r="E389" s="79"/>
      <c r="F389" s="79"/>
    </row>
    <row r="390" spans="4:6" s="77" customFormat="1" ht="12.75" x14ac:dyDescent="0.2">
      <c r="D390" s="78"/>
      <c r="E390" s="79"/>
      <c r="F390" s="79"/>
    </row>
    <row r="391" spans="4:6" s="77" customFormat="1" ht="12.75" x14ac:dyDescent="0.2">
      <c r="D391" s="78"/>
      <c r="E391" s="79"/>
      <c r="F391" s="79"/>
    </row>
    <row r="392" spans="4:6" s="77" customFormat="1" ht="12.75" x14ac:dyDescent="0.2">
      <c r="D392" s="78"/>
      <c r="E392" s="79"/>
      <c r="F392" s="79"/>
    </row>
    <row r="393" spans="4:6" s="77" customFormat="1" ht="12.75" x14ac:dyDescent="0.2">
      <c r="D393" s="78"/>
      <c r="E393" s="79"/>
      <c r="F393" s="79"/>
    </row>
    <row r="394" spans="4:6" s="77" customFormat="1" ht="12.75" x14ac:dyDescent="0.2">
      <c r="D394" s="78"/>
      <c r="E394" s="79"/>
      <c r="F394" s="79"/>
    </row>
    <row r="395" spans="4:6" s="77" customFormat="1" ht="12.75" x14ac:dyDescent="0.2">
      <c r="D395" s="78"/>
      <c r="E395" s="79"/>
      <c r="F395" s="79"/>
    </row>
    <row r="396" spans="4:6" s="77" customFormat="1" ht="12.75" x14ac:dyDescent="0.2">
      <c r="D396" s="78"/>
      <c r="E396" s="79"/>
      <c r="F396" s="79"/>
    </row>
    <row r="397" spans="4:6" s="77" customFormat="1" ht="12.75" x14ac:dyDescent="0.2">
      <c r="D397" s="78"/>
      <c r="E397" s="79"/>
      <c r="F397" s="79"/>
    </row>
    <row r="398" spans="4:6" s="77" customFormat="1" ht="12.75" x14ac:dyDescent="0.2">
      <c r="D398" s="78"/>
      <c r="E398" s="79"/>
      <c r="F398" s="79"/>
    </row>
    <row r="399" spans="4:6" s="77" customFormat="1" ht="12.75" x14ac:dyDescent="0.2">
      <c r="D399" s="78"/>
      <c r="E399" s="79"/>
      <c r="F399" s="79"/>
    </row>
    <row r="400" spans="4:6" s="77" customFormat="1" ht="12.75" x14ac:dyDescent="0.2">
      <c r="D400" s="78"/>
      <c r="E400" s="79"/>
      <c r="F400" s="79"/>
    </row>
    <row r="401" spans="4:6" s="77" customFormat="1" ht="12.75" x14ac:dyDescent="0.2">
      <c r="D401" s="78"/>
      <c r="E401" s="79"/>
      <c r="F401" s="79"/>
    </row>
    <row r="402" spans="4:6" s="77" customFormat="1" ht="12.75" x14ac:dyDescent="0.2">
      <c r="D402" s="78"/>
      <c r="E402" s="79"/>
      <c r="F402" s="79"/>
    </row>
    <row r="403" spans="4:6" s="77" customFormat="1" ht="12.75" x14ac:dyDescent="0.2">
      <c r="D403" s="78"/>
      <c r="E403" s="79"/>
      <c r="F403" s="79"/>
    </row>
    <row r="404" spans="4:6" s="77" customFormat="1" ht="12.75" x14ac:dyDescent="0.2">
      <c r="D404" s="78"/>
      <c r="E404" s="79"/>
      <c r="F404" s="79"/>
    </row>
    <row r="405" spans="4:6" s="77" customFormat="1" ht="12.75" x14ac:dyDescent="0.2">
      <c r="D405" s="78"/>
      <c r="E405" s="79"/>
      <c r="F405" s="79"/>
    </row>
    <row r="406" spans="4:6" s="77" customFormat="1" ht="12.75" x14ac:dyDescent="0.2">
      <c r="D406" s="78"/>
      <c r="E406" s="79"/>
      <c r="F406" s="79"/>
    </row>
    <row r="407" spans="4:6" s="77" customFormat="1" ht="12.75" x14ac:dyDescent="0.2">
      <c r="D407" s="78"/>
      <c r="E407" s="79"/>
      <c r="F407" s="79"/>
    </row>
    <row r="408" spans="4:6" s="77" customFormat="1" ht="12.75" x14ac:dyDescent="0.2">
      <c r="D408" s="78"/>
      <c r="E408" s="79"/>
      <c r="F408" s="79"/>
    </row>
    <row r="409" spans="4:6" s="77" customFormat="1" ht="12.75" x14ac:dyDescent="0.2">
      <c r="D409" s="78"/>
      <c r="E409" s="79"/>
      <c r="F409" s="79"/>
    </row>
    <row r="410" spans="4:6" s="77" customFormat="1" ht="12.75" x14ac:dyDescent="0.2">
      <c r="D410" s="78"/>
      <c r="E410" s="79"/>
      <c r="F410" s="79"/>
    </row>
    <row r="411" spans="4:6" s="77" customFormat="1" ht="12.75" x14ac:dyDescent="0.2">
      <c r="D411" s="78"/>
      <c r="E411" s="79"/>
      <c r="F411" s="79"/>
    </row>
    <row r="412" spans="4:6" s="77" customFormat="1" ht="12.75" x14ac:dyDescent="0.2">
      <c r="D412" s="78"/>
      <c r="E412" s="79"/>
      <c r="F412" s="79"/>
    </row>
    <row r="413" spans="4:6" s="77" customFormat="1" ht="12.75" x14ac:dyDescent="0.2">
      <c r="D413" s="78"/>
      <c r="E413" s="79"/>
      <c r="F413" s="79"/>
    </row>
    <row r="414" spans="4:6" s="77" customFormat="1" ht="12.75" x14ac:dyDescent="0.2">
      <c r="D414" s="78"/>
      <c r="E414" s="79"/>
      <c r="F414" s="79"/>
    </row>
    <row r="415" spans="4:6" s="77" customFormat="1" ht="12.75" x14ac:dyDescent="0.2">
      <c r="D415" s="78"/>
      <c r="E415" s="79"/>
      <c r="F415" s="79"/>
    </row>
    <row r="416" spans="4:6" s="77" customFormat="1" ht="12.75" x14ac:dyDescent="0.2">
      <c r="D416" s="78"/>
      <c r="E416" s="79"/>
      <c r="F416" s="79"/>
    </row>
    <row r="417" spans="4:6" s="77" customFormat="1" ht="12.75" x14ac:dyDescent="0.2">
      <c r="D417" s="78"/>
      <c r="E417" s="79"/>
      <c r="F417" s="79"/>
    </row>
    <row r="418" spans="4:6" s="77" customFormat="1" ht="12.75" x14ac:dyDescent="0.2">
      <c r="D418" s="78"/>
      <c r="E418" s="79"/>
      <c r="F418" s="79"/>
    </row>
    <row r="419" spans="4:6" s="77" customFormat="1" ht="12.75" x14ac:dyDescent="0.2">
      <c r="D419" s="78"/>
      <c r="E419" s="79"/>
      <c r="F419" s="79"/>
    </row>
    <row r="420" spans="4:6" s="77" customFormat="1" ht="12.75" x14ac:dyDescent="0.2">
      <c r="D420" s="78"/>
      <c r="E420" s="79"/>
      <c r="F420" s="79"/>
    </row>
    <row r="421" spans="4:6" s="77" customFormat="1" ht="12.75" x14ac:dyDescent="0.2">
      <c r="D421" s="78"/>
      <c r="E421" s="79"/>
      <c r="F421" s="79"/>
    </row>
    <row r="422" spans="4:6" s="77" customFormat="1" ht="12.75" x14ac:dyDescent="0.2">
      <c r="D422" s="78"/>
      <c r="E422" s="79"/>
      <c r="F422" s="79"/>
    </row>
    <row r="423" spans="4:6" s="77" customFormat="1" ht="12.75" x14ac:dyDescent="0.2">
      <c r="D423" s="78"/>
      <c r="E423" s="79"/>
      <c r="F423" s="79"/>
    </row>
    <row r="424" spans="4:6" s="77" customFormat="1" ht="12.75" x14ac:dyDescent="0.2">
      <c r="D424" s="78"/>
      <c r="E424" s="79"/>
      <c r="F424" s="79"/>
    </row>
    <row r="425" spans="4:6" s="77" customFormat="1" ht="12.75" x14ac:dyDescent="0.2">
      <c r="D425" s="78"/>
      <c r="E425" s="79"/>
      <c r="F425" s="79"/>
    </row>
    <row r="426" spans="4:6" s="77" customFormat="1" ht="12.75" x14ac:dyDescent="0.2">
      <c r="D426" s="78"/>
      <c r="E426" s="79"/>
      <c r="F426" s="79"/>
    </row>
    <row r="427" spans="4:6" s="77" customFormat="1" ht="12.75" x14ac:dyDescent="0.2">
      <c r="D427" s="78"/>
      <c r="E427" s="79"/>
      <c r="F427" s="79"/>
    </row>
    <row r="428" spans="4:6" s="77" customFormat="1" ht="12.75" x14ac:dyDescent="0.2">
      <c r="D428" s="78"/>
      <c r="E428" s="79"/>
      <c r="F428" s="79"/>
    </row>
    <row r="429" spans="4:6" s="77" customFormat="1" ht="12.75" x14ac:dyDescent="0.2">
      <c r="D429" s="78"/>
      <c r="E429" s="79"/>
      <c r="F429" s="79"/>
    </row>
    <row r="430" spans="4:6" s="77" customFormat="1" ht="12.75" x14ac:dyDescent="0.2">
      <c r="D430" s="78"/>
      <c r="E430" s="79"/>
      <c r="F430" s="79"/>
    </row>
    <row r="431" spans="4:6" s="77" customFormat="1" ht="12.75" x14ac:dyDescent="0.2">
      <c r="D431" s="78"/>
      <c r="E431" s="79"/>
      <c r="F431" s="79"/>
    </row>
    <row r="432" spans="4:6" s="77" customFormat="1" ht="12.75" x14ac:dyDescent="0.2">
      <c r="D432" s="78"/>
      <c r="E432" s="79"/>
      <c r="F432" s="79"/>
    </row>
    <row r="433" spans="4:6" s="77" customFormat="1" ht="12.75" x14ac:dyDescent="0.2">
      <c r="D433" s="78"/>
      <c r="E433" s="79"/>
      <c r="F433" s="79"/>
    </row>
    <row r="434" spans="4:6" s="77" customFormat="1" ht="12.75" x14ac:dyDescent="0.2">
      <c r="D434" s="78"/>
      <c r="E434" s="79"/>
      <c r="F434" s="79"/>
    </row>
    <row r="435" spans="4:6" s="77" customFormat="1" ht="12.75" x14ac:dyDescent="0.2">
      <c r="D435" s="78"/>
      <c r="E435" s="79"/>
      <c r="F435" s="79"/>
    </row>
    <row r="436" spans="4:6" s="77" customFormat="1" ht="12.75" x14ac:dyDescent="0.2">
      <c r="D436" s="78"/>
      <c r="E436" s="79"/>
      <c r="F436" s="79"/>
    </row>
    <row r="437" spans="4:6" s="77" customFormat="1" ht="12.75" x14ac:dyDescent="0.2">
      <c r="D437" s="78"/>
      <c r="E437" s="79"/>
      <c r="F437" s="79"/>
    </row>
    <row r="438" spans="4:6" s="77" customFormat="1" ht="12.75" x14ac:dyDescent="0.2">
      <c r="D438" s="78"/>
      <c r="E438" s="79"/>
      <c r="F438" s="79"/>
    </row>
    <row r="439" spans="4:6" s="77" customFormat="1" ht="12.75" x14ac:dyDescent="0.2">
      <c r="D439" s="78"/>
      <c r="E439" s="79"/>
      <c r="F439" s="79"/>
    </row>
    <row r="440" spans="4:6" s="77" customFormat="1" ht="12.75" x14ac:dyDescent="0.2">
      <c r="D440" s="78"/>
      <c r="E440" s="79"/>
      <c r="F440" s="79"/>
    </row>
    <row r="441" spans="4:6" s="77" customFormat="1" ht="12.75" x14ac:dyDescent="0.2">
      <c r="D441" s="78"/>
      <c r="E441" s="79"/>
      <c r="F441" s="79"/>
    </row>
    <row r="442" spans="4:6" s="77" customFormat="1" ht="12.75" x14ac:dyDescent="0.2">
      <c r="D442" s="78"/>
      <c r="E442" s="79"/>
      <c r="F442" s="79"/>
    </row>
    <row r="443" spans="4:6" s="77" customFormat="1" ht="12.75" x14ac:dyDescent="0.2">
      <c r="D443" s="78"/>
      <c r="E443" s="79"/>
      <c r="F443" s="79"/>
    </row>
    <row r="444" spans="4:6" s="77" customFormat="1" ht="12.75" x14ac:dyDescent="0.2">
      <c r="D444" s="78"/>
      <c r="E444" s="79"/>
      <c r="F444" s="79"/>
    </row>
    <row r="445" spans="4:6" s="77" customFormat="1" ht="12.75" x14ac:dyDescent="0.2">
      <c r="D445" s="78"/>
      <c r="E445" s="79"/>
      <c r="F445" s="79"/>
    </row>
    <row r="446" spans="4:6" s="77" customFormat="1" ht="12.75" x14ac:dyDescent="0.2">
      <c r="D446" s="78"/>
      <c r="E446" s="79"/>
      <c r="F446" s="79"/>
    </row>
    <row r="447" spans="4:6" s="77" customFormat="1" ht="12.75" x14ac:dyDescent="0.2">
      <c r="D447" s="78"/>
      <c r="E447" s="79"/>
      <c r="F447" s="79"/>
    </row>
    <row r="448" spans="4:6" s="77" customFormat="1" ht="12.75" x14ac:dyDescent="0.2">
      <c r="D448" s="78"/>
      <c r="E448" s="79"/>
      <c r="F448" s="79"/>
    </row>
    <row r="449" spans="4:6" s="77" customFormat="1" ht="12.75" x14ac:dyDescent="0.2">
      <c r="D449" s="78"/>
      <c r="E449" s="79"/>
      <c r="F449" s="79"/>
    </row>
    <row r="450" spans="4:6" s="77" customFormat="1" ht="12.75" x14ac:dyDescent="0.2">
      <c r="D450" s="78"/>
      <c r="E450" s="79"/>
      <c r="F450" s="79"/>
    </row>
    <row r="451" spans="4:6" s="77" customFormat="1" ht="12.75" x14ac:dyDescent="0.2">
      <c r="D451" s="78"/>
      <c r="E451" s="79"/>
      <c r="F451" s="79"/>
    </row>
    <row r="452" spans="4:6" s="77" customFormat="1" ht="12.75" x14ac:dyDescent="0.2">
      <c r="D452" s="78"/>
      <c r="E452" s="79"/>
      <c r="F452" s="79"/>
    </row>
    <row r="453" spans="4:6" s="77" customFormat="1" ht="12.75" x14ac:dyDescent="0.2">
      <c r="D453" s="78"/>
      <c r="E453" s="79"/>
      <c r="F453" s="79"/>
    </row>
    <row r="454" spans="4:6" s="77" customFormat="1" ht="12.75" x14ac:dyDescent="0.2">
      <c r="D454" s="78"/>
      <c r="E454" s="79"/>
      <c r="F454" s="79"/>
    </row>
    <row r="455" spans="4:6" s="77" customFormat="1" ht="12.75" x14ac:dyDescent="0.2">
      <c r="D455" s="78"/>
      <c r="E455" s="79"/>
      <c r="F455" s="79"/>
    </row>
    <row r="456" spans="4:6" s="77" customFormat="1" ht="12.75" x14ac:dyDescent="0.2">
      <c r="D456" s="78"/>
      <c r="E456" s="79"/>
      <c r="F456" s="79"/>
    </row>
    <row r="457" spans="4:6" s="77" customFormat="1" ht="12.75" x14ac:dyDescent="0.2">
      <c r="D457" s="78"/>
      <c r="E457" s="79"/>
      <c r="F457" s="79"/>
    </row>
    <row r="458" spans="4:6" s="77" customFormat="1" ht="12.75" x14ac:dyDescent="0.2">
      <c r="D458" s="78"/>
      <c r="E458" s="79"/>
      <c r="F458" s="79"/>
    </row>
    <row r="459" spans="4:6" s="77" customFormat="1" ht="12.75" x14ac:dyDescent="0.2">
      <c r="D459" s="78"/>
      <c r="E459" s="79"/>
      <c r="F459" s="79"/>
    </row>
    <row r="460" spans="4:6" s="77" customFormat="1" ht="12.75" x14ac:dyDescent="0.2">
      <c r="D460" s="78"/>
      <c r="E460" s="79"/>
      <c r="F460" s="79"/>
    </row>
    <row r="461" spans="4:6" s="77" customFormat="1" ht="12.75" x14ac:dyDescent="0.2">
      <c r="D461" s="78"/>
      <c r="E461" s="79"/>
      <c r="F461" s="79"/>
    </row>
    <row r="462" spans="4:6" s="77" customFormat="1" ht="12.75" x14ac:dyDescent="0.2">
      <c r="D462" s="78"/>
      <c r="E462" s="79"/>
      <c r="F462" s="79"/>
    </row>
    <row r="463" spans="4:6" s="77" customFormat="1" ht="12.75" x14ac:dyDescent="0.2">
      <c r="D463" s="78"/>
      <c r="E463" s="79"/>
      <c r="F463" s="79"/>
    </row>
    <row r="464" spans="4:6" s="77" customFormat="1" ht="12.75" x14ac:dyDescent="0.2">
      <c r="D464" s="78"/>
      <c r="E464" s="79"/>
      <c r="F464" s="79"/>
    </row>
    <row r="465" spans="4:6" s="77" customFormat="1" ht="12.75" x14ac:dyDescent="0.2">
      <c r="D465" s="78"/>
      <c r="E465" s="79"/>
      <c r="F465" s="79"/>
    </row>
    <row r="466" spans="4:6" s="77" customFormat="1" ht="12.75" x14ac:dyDescent="0.2">
      <c r="D466" s="78"/>
      <c r="E466" s="79"/>
      <c r="F466" s="79"/>
    </row>
    <row r="467" spans="4:6" s="77" customFormat="1" ht="12.75" x14ac:dyDescent="0.2">
      <c r="D467" s="78"/>
      <c r="E467" s="79"/>
      <c r="F467" s="79"/>
    </row>
    <row r="468" spans="4:6" s="77" customFormat="1" ht="12.75" x14ac:dyDescent="0.2">
      <c r="D468" s="78"/>
      <c r="E468" s="79"/>
      <c r="F468" s="79"/>
    </row>
    <row r="469" spans="4:6" s="77" customFormat="1" ht="12.75" x14ac:dyDescent="0.2">
      <c r="D469" s="78"/>
      <c r="E469" s="79"/>
      <c r="F469" s="79"/>
    </row>
    <row r="470" spans="4:6" s="77" customFormat="1" ht="12.75" x14ac:dyDescent="0.2">
      <c r="D470" s="78"/>
      <c r="E470" s="79"/>
      <c r="F470" s="79"/>
    </row>
    <row r="471" spans="4:6" s="77" customFormat="1" ht="12.75" x14ac:dyDescent="0.2">
      <c r="D471" s="78"/>
      <c r="E471" s="79"/>
      <c r="F471" s="79"/>
    </row>
    <row r="472" spans="4:6" s="77" customFormat="1" ht="12.75" x14ac:dyDescent="0.2">
      <c r="D472" s="78"/>
      <c r="E472" s="79"/>
      <c r="F472" s="79"/>
    </row>
    <row r="473" spans="4:6" s="77" customFormat="1" ht="12.75" x14ac:dyDescent="0.2">
      <c r="D473" s="78"/>
      <c r="E473" s="79"/>
      <c r="F473" s="79"/>
    </row>
    <row r="474" spans="4:6" s="77" customFormat="1" ht="12.75" x14ac:dyDescent="0.2">
      <c r="D474" s="78"/>
      <c r="E474" s="79"/>
      <c r="F474" s="79"/>
    </row>
    <row r="475" spans="4:6" s="77" customFormat="1" ht="12.75" x14ac:dyDescent="0.2">
      <c r="D475" s="78"/>
      <c r="E475" s="79"/>
      <c r="F475" s="79"/>
    </row>
    <row r="476" spans="4:6" s="77" customFormat="1" ht="12.75" x14ac:dyDescent="0.2">
      <c r="D476" s="78"/>
      <c r="E476" s="79"/>
      <c r="F476" s="79"/>
    </row>
    <row r="477" spans="4:6" s="77" customFormat="1" ht="12.75" x14ac:dyDescent="0.2">
      <c r="D477" s="78"/>
      <c r="E477" s="79"/>
      <c r="F477" s="79"/>
    </row>
    <row r="478" spans="4:6" s="77" customFormat="1" ht="12.75" x14ac:dyDescent="0.2">
      <c r="D478" s="78"/>
      <c r="E478" s="79"/>
      <c r="F478" s="79"/>
    </row>
    <row r="479" spans="4:6" s="77" customFormat="1" ht="12.75" x14ac:dyDescent="0.2">
      <c r="D479" s="78"/>
      <c r="E479" s="79"/>
      <c r="F479" s="79"/>
    </row>
    <row r="480" spans="4:6" s="77" customFormat="1" ht="12.75" x14ac:dyDescent="0.2">
      <c r="D480" s="78"/>
      <c r="E480" s="79"/>
      <c r="F480" s="79"/>
    </row>
    <row r="481" spans="4:6" s="77" customFormat="1" ht="12.75" x14ac:dyDescent="0.2">
      <c r="D481" s="78"/>
      <c r="E481" s="79"/>
      <c r="F481" s="79"/>
    </row>
    <row r="482" spans="4:6" s="77" customFormat="1" ht="12.75" x14ac:dyDescent="0.2">
      <c r="D482" s="78"/>
      <c r="E482" s="79"/>
      <c r="F482" s="79"/>
    </row>
    <row r="483" spans="4:6" s="77" customFormat="1" ht="12.75" x14ac:dyDescent="0.2">
      <c r="D483" s="78"/>
      <c r="E483" s="79"/>
      <c r="F483" s="79"/>
    </row>
    <row r="484" spans="4:6" s="77" customFormat="1" ht="12.75" x14ac:dyDescent="0.2">
      <c r="D484" s="78"/>
      <c r="E484" s="79"/>
      <c r="F484" s="79"/>
    </row>
    <row r="485" spans="4:6" s="77" customFormat="1" ht="12.75" x14ac:dyDescent="0.2">
      <c r="D485" s="78"/>
      <c r="E485" s="79"/>
      <c r="F485" s="79"/>
    </row>
    <row r="486" spans="4:6" s="77" customFormat="1" ht="12.75" x14ac:dyDescent="0.2">
      <c r="D486" s="78"/>
      <c r="E486" s="79"/>
      <c r="F486" s="79"/>
    </row>
    <row r="487" spans="4:6" s="77" customFormat="1" ht="12.75" x14ac:dyDescent="0.2">
      <c r="D487" s="78"/>
      <c r="E487" s="79"/>
      <c r="F487" s="79"/>
    </row>
    <row r="488" spans="4:6" s="77" customFormat="1" ht="12.75" x14ac:dyDescent="0.2">
      <c r="D488" s="78"/>
      <c r="E488" s="79"/>
      <c r="F488" s="79"/>
    </row>
    <row r="489" spans="4:6" s="77" customFormat="1" ht="12.75" x14ac:dyDescent="0.2">
      <c r="D489" s="78"/>
      <c r="E489" s="79"/>
      <c r="F489" s="79"/>
    </row>
    <row r="490" spans="4:6" s="77" customFormat="1" ht="12.75" x14ac:dyDescent="0.2">
      <c r="D490" s="78"/>
      <c r="E490" s="79"/>
      <c r="F490" s="79"/>
    </row>
    <row r="491" spans="4:6" s="77" customFormat="1" ht="12.75" x14ac:dyDescent="0.2">
      <c r="D491" s="78"/>
      <c r="E491" s="79"/>
      <c r="F491" s="79"/>
    </row>
    <row r="492" spans="4:6" s="77" customFormat="1" ht="12.75" x14ac:dyDescent="0.2">
      <c r="D492" s="78"/>
      <c r="E492" s="79"/>
      <c r="F492" s="79"/>
    </row>
    <row r="493" spans="4:6" s="77" customFormat="1" ht="12.75" x14ac:dyDescent="0.2">
      <c r="D493" s="78"/>
      <c r="E493" s="79"/>
      <c r="F493" s="79"/>
    </row>
    <row r="494" spans="4:6" s="77" customFormat="1" ht="12.75" x14ac:dyDescent="0.2">
      <c r="D494" s="78"/>
      <c r="E494" s="79"/>
      <c r="F494" s="79"/>
    </row>
    <row r="495" spans="4:6" s="77" customFormat="1" ht="12.75" x14ac:dyDescent="0.2">
      <c r="D495" s="78"/>
      <c r="E495" s="79"/>
      <c r="F495" s="79"/>
    </row>
    <row r="496" spans="4:6" s="77" customFormat="1" ht="12.75" x14ac:dyDescent="0.2">
      <c r="D496" s="78"/>
      <c r="E496" s="79"/>
      <c r="F496" s="79"/>
    </row>
    <row r="497" spans="4:6" s="77" customFormat="1" ht="12.75" x14ac:dyDescent="0.2">
      <c r="D497" s="78"/>
      <c r="E497" s="79"/>
      <c r="F497" s="79"/>
    </row>
    <row r="498" spans="4:6" s="77" customFormat="1" ht="12.75" x14ac:dyDescent="0.2">
      <c r="D498" s="78"/>
      <c r="E498" s="79"/>
      <c r="F498" s="79"/>
    </row>
    <row r="499" spans="4:6" s="77" customFormat="1" ht="12.75" x14ac:dyDescent="0.2">
      <c r="D499" s="78"/>
      <c r="E499" s="79"/>
      <c r="F499" s="79"/>
    </row>
    <row r="500" spans="4:6" s="77" customFormat="1" ht="12.75" x14ac:dyDescent="0.2">
      <c r="D500" s="78"/>
      <c r="E500" s="79"/>
      <c r="F500" s="79"/>
    </row>
    <row r="501" spans="4:6" s="77" customFormat="1" ht="12.75" x14ac:dyDescent="0.2">
      <c r="D501" s="78"/>
      <c r="E501" s="79"/>
      <c r="F501" s="79"/>
    </row>
    <row r="502" spans="4:6" s="77" customFormat="1" ht="12.75" x14ac:dyDescent="0.2">
      <c r="D502" s="78"/>
      <c r="E502" s="79"/>
      <c r="F502" s="79"/>
    </row>
    <row r="503" spans="4:6" s="77" customFormat="1" ht="12.75" x14ac:dyDescent="0.2">
      <c r="D503" s="78"/>
      <c r="E503" s="79"/>
      <c r="F503" s="79"/>
    </row>
    <row r="504" spans="4:6" s="77" customFormat="1" ht="12.75" x14ac:dyDescent="0.2">
      <c r="D504" s="78"/>
      <c r="E504" s="79"/>
      <c r="F504" s="79"/>
    </row>
    <row r="505" spans="4:6" s="77" customFormat="1" ht="12.75" x14ac:dyDescent="0.2">
      <c r="D505" s="78"/>
      <c r="E505" s="79"/>
      <c r="F505" s="79"/>
    </row>
    <row r="506" spans="4:6" s="77" customFormat="1" ht="12.75" x14ac:dyDescent="0.2">
      <c r="D506" s="78"/>
      <c r="E506" s="79"/>
      <c r="F506" s="79"/>
    </row>
    <row r="507" spans="4:6" s="77" customFormat="1" ht="12.75" x14ac:dyDescent="0.2">
      <c r="D507" s="78"/>
      <c r="E507" s="79"/>
      <c r="F507" s="79"/>
    </row>
    <row r="508" spans="4:6" s="77" customFormat="1" ht="12.75" x14ac:dyDescent="0.2">
      <c r="D508" s="78"/>
      <c r="E508" s="79"/>
      <c r="F508" s="79"/>
    </row>
    <row r="509" spans="4:6" s="77" customFormat="1" ht="12.75" x14ac:dyDescent="0.2">
      <c r="D509" s="78"/>
      <c r="E509" s="79"/>
      <c r="F509" s="79"/>
    </row>
    <row r="510" spans="4:6" s="77" customFormat="1" ht="12.75" x14ac:dyDescent="0.2">
      <c r="D510" s="78"/>
      <c r="E510" s="79"/>
      <c r="F510" s="79"/>
    </row>
    <row r="511" spans="4:6" s="77" customFormat="1" ht="12.75" x14ac:dyDescent="0.2">
      <c r="D511" s="78"/>
      <c r="E511" s="79"/>
      <c r="F511" s="79"/>
    </row>
    <row r="512" spans="4:6" s="77" customFormat="1" ht="12.75" x14ac:dyDescent="0.2">
      <c r="D512" s="78"/>
      <c r="E512" s="79"/>
      <c r="F512" s="79"/>
    </row>
    <row r="513" spans="4:6" s="77" customFormat="1" ht="12.75" x14ac:dyDescent="0.2">
      <c r="D513" s="78"/>
      <c r="E513" s="79"/>
      <c r="F513" s="79"/>
    </row>
    <row r="514" spans="4:6" s="77" customFormat="1" ht="12.75" x14ac:dyDescent="0.2">
      <c r="D514" s="78"/>
      <c r="E514" s="79"/>
      <c r="F514" s="79"/>
    </row>
    <row r="515" spans="4:6" s="77" customFormat="1" ht="12.75" x14ac:dyDescent="0.2">
      <c r="D515" s="78"/>
      <c r="E515" s="79"/>
      <c r="F515" s="79"/>
    </row>
    <row r="516" spans="4:6" s="77" customFormat="1" ht="12.75" x14ac:dyDescent="0.2">
      <c r="D516" s="78"/>
      <c r="E516" s="79"/>
      <c r="F516" s="79"/>
    </row>
    <row r="517" spans="4:6" s="77" customFormat="1" ht="12.75" x14ac:dyDescent="0.2">
      <c r="D517" s="78"/>
      <c r="E517" s="79"/>
      <c r="F517" s="79"/>
    </row>
    <row r="518" spans="4:6" s="77" customFormat="1" ht="12.75" x14ac:dyDescent="0.2">
      <c r="D518" s="78"/>
      <c r="E518" s="79"/>
      <c r="F518" s="79"/>
    </row>
    <row r="519" spans="4:6" s="77" customFormat="1" ht="12.75" x14ac:dyDescent="0.2">
      <c r="D519" s="78"/>
      <c r="E519" s="79"/>
      <c r="F519" s="79"/>
    </row>
    <row r="520" spans="4:6" s="77" customFormat="1" ht="12.75" x14ac:dyDescent="0.2">
      <c r="D520" s="78"/>
      <c r="E520" s="79"/>
      <c r="F520" s="79"/>
    </row>
    <row r="521" spans="4:6" s="77" customFormat="1" ht="12.75" x14ac:dyDescent="0.2">
      <c r="D521" s="78"/>
      <c r="E521" s="79"/>
      <c r="F521" s="79"/>
    </row>
    <row r="522" spans="4:6" s="77" customFormat="1" ht="12.75" x14ac:dyDescent="0.2">
      <c r="D522" s="78"/>
      <c r="E522" s="79"/>
      <c r="F522" s="79"/>
    </row>
    <row r="523" spans="4:6" s="77" customFormat="1" ht="12.75" x14ac:dyDescent="0.2">
      <c r="D523" s="78"/>
      <c r="E523" s="79"/>
      <c r="F523" s="79"/>
    </row>
    <row r="524" spans="4:6" s="77" customFormat="1" ht="12.75" x14ac:dyDescent="0.2">
      <c r="D524" s="78"/>
      <c r="E524" s="79"/>
      <c r="F524" s="79"/>
    </row>
    <row r="525" spans="4:6" s="77" customFormat="1" ht="12.75" x14ac:dyDescent="0.2">
      <c r="D525" s="78"/>
      <c r="E525" s="79"/>
      <c r="F525" s="79"/>
    </row>
    <row r="526" spans="4:6" s="77" customFormat="1" ht="12.75" x14ac:dyDescent="0.2">
      <c r="D526" s="78"/>
      <c r="E526" s="79"/>
      <c r="F526" s="79"/>
    </row>
    <row r="527" spans="4:6" s="77" customFormat="1" ht="12.75" x14ac:dyDescent="0.2">
      <c r="D527" s="78"/>
      <c r="E527" s="79"/>
      <c r="F527" s="79"/>
    </row>
    <row r="528" spans="4:6" s="77" customFormat="1" ht="12.75" x14ac:dyDescent="0.2">
      <c r="D528" s="78"/>
      <c r="E528" s="79"/>
      <c r="F528" s="79"/>
    </row>
    <row r="529" spans="4:6" s="77" customFormat="1" ht="12.75" x14ac:dyDescent="0.2">
      <c r="D529" s="78"/>
      <c r="E529" s="79"/>
      <c r="F529" s="79"/>
    </row>
    <row r="530" spans="4:6" s="77" customFormat="1" ht="12.75" x14ac:dyDescent="0.2">
      <c r="D530" s="78"/>
      <c r="E530" s="79"/>
      <c r="F530" s="79"/>
    </row>
    <row r="531" spans="4:6" s="77" customFormat="1" ht="12.75" x14ac:dyDescent="0.2">
      <c r="D531" s="78"/>
      <c r="E531" s="79"/>
      <c r="F531" s="79"/>
    </row>
    <row r="532" spans="4:6" s="77" customFormat="1" ht="12.75" x14ac:dyDescent="0.2">
      <c r="D532" s="78"/>
      <c r="E532" s="79"/>
      <c r="F532" s="79"/>
    </row>
    <row r="533" spans="4:6" s="77" customFormat="1" ht="12.75" x14ac:dyDescent="0.2">
      <c r="D533" s="78"/>
      <c r="E533" s="79"/>
      <c r="F533" s="79"/>
    </row>
    <row r="534" spans="4:6" s="77" customFormat="1" ht="12.75" x14ac:dyDescent="0.2">
      <c r="D534" s="78"/>
      <c r="E534" s="79"/>
      <c r="F534" s="79"/>
    </row>
    <row r="535" spans="4:6" s="77" customFormat="1" ht="12.75" x14ac:dyDescent="0.2">
      <c r="D535" s="78"/>
      <c r="E535" s="79"/>
      <c r="F535" s="79"/>
    </row>
    <row r="536" spans="4:6" s="77" customFormat="1" ht="12.75" x14ac:dyDescent="0.2">
      <c r="D536" s="78"/>
      <c r="E536" s="79"/>
      <c r="F536" s="79"/>
    </row>
    <row r="537" spans="4:6" s="77" customFormat="1" ht="12.75" x14ac:dyDescent="0.2">
      <c r="D537" s="78"/>
      <c r="E537" s="79"/>
      <c r="F537" s="79"/>
    </row>
    <row r="538" spans="4:6" s="77" customFormat="1" ht="12.75" x14ac:dyDescent="0.2">
      <c r="D538" s="78"/>
      <c r="E538" s="79"/>
      <c r="F538" s="79"/>
    </row>
    <row r="539" spans="4:6" s="77" customFormat="1" ht="12.75" x14ac:dyDescent="0.2">
      <c r="D539" s="78"/>
      <c r="E539" s="79"/>
      <c r="F539" s="79"/>
    </row>
    <row r="540" spans="4:6" s="77" customFormat="1" ht="12.75" x14ac:dyDescent="0.2">
      <c r="D540" s="78"/>
      <c r="E540" s="79"/>
      <c r="F540" s="79"/>
    </row>
    <row r="541" spans="4:6" s="77" customFormat="1" ht="12.75" x14ac:dyDescent="0.2">
      <c r="D541" s="78"/>
      <c r="E541" s="79"/>
      <c r="F541" s="79"/>
    </row>
    <row r="542" spans="4:6" s="77" customFormat="1" ht="12.75" x14ac:dyDescent="0.2">
      <c r="D542" s="78"/>
      <c r="E542" s="79"/>
      <c r="F542" s="79"/>
    </row>
    <row r="543" spans="4:6" s="77" customFormat="1" ht="12.75" x14ac:dyDescent="0.2">
      <c r="D543" s="78"/>
      <c r="E543" s="79"/>
      <c r="F543" s="79"/>
    </row>
    <row r="544" spans="4:6" s="77" customFormat="1" ht="12.75" x14ac:dyDescent="0.2">
      <c r="D544" s="78"/>
      <c r="E544" s="79"/>
      <c r="F544" s="79"/>
    </row>
    <row r="545" spans="4:6" s="77" customFormat="1" ht="12.75" x14ac:dyDescent="0.2">
      <c r="D545" s="78"/>
      <c r="E545" s="79"/>
      <c r="F545" s="79"/>
    </row>
    <row r="546" spans="4:6" s="77" customFormat="1" ht="12.75" x14ac:dyDescent="0.2">
      <c r="D546" s="78"/>
      <c r="E546" s="79"/>
      <c r="F546" s="79"/>
    </row>
    <row r="547" spans="4:6" s="77" customFormat="1" ht="12.75" x14ac:dyDescent="0.2">
      <c r="D547" s="78"/>
      <c r="E547" s="79"/>
      <c r="F547" s="79"/>
    </row>
    <row r="548" spans="4:6" s="77" customFormat="1" ht="12.75" x14ac:dyDescent="0.2">
      <c r="D548" s="78"/>
      <c r="E548" s="79"/>
      <c r="F548" s="79"/>
    </row>
    <row r="549" spans="4:6" s="77" customFormat="1" ht="12.75" x14ac:dyDescent="0.2">
      <c r="D549" s="78"/>
      <c r="E549" s="79"/>
      <c r="F549" s="79"/>
    </row>
    <row r="550" spans="4:6" s="77" customFormat="1" ht="12.75" x14ac:dyDescent="0.2">
      <c r="D550" s="78"/>
      <c r="E550" s="79"/>
      <c r="F550" s="79"/>
    </row>
    <row r="551" spans="4:6" s="77" customFormat="1" ht="12.75" x14ac:dyDescent="0.2">
      <c r="D551" s="78"/>
      <c r="E551" s="79"/>
      <c r="F551" s="79"/>
    </row>
    <row r="552" spans="4:6" s="77" customFormat="1" ht="12.75" x14ac:dyDescent="0.2">
      <c r="D552" s="78"/>
      <c r="E552" s="79"/>
      <c r="F552" s="79"/>
    </row>
    <row r="553" spans="4:6" s="77" customFormat="1" ht="12.75" x14ac:dyDescent="0.2">
      <c r="D553" s="78"/>
      <c r="E553" s="79"/>
      <c r="F553" s="79"/>
    </row>
    <row r="554" spans="4:6" s="77" customFormat="1" ht="12.75" x14ac:dyDescent="0.2">
      <c r="D554" s="78"/>
      <c r="E554" s="79"/>
      <c r="F554" s="79"/>
    </row>
    <row r="555" spans="4:6" s="77" customFormat="1" ht="12.75" x14ac:dyDescent="0.2">
      <c r="D555" s="78"/>
      <c r="E555" s="79"/>
      <c r="F555" s="79"/>
    </row>
    <row r="556" spans="4:6" s="77" customFormat="1" ht="12.75" x14ac:dyDescent="0.2">
      <c r="D556" s="78"/>
      <c r="E556" s="79"/>
      <c r="F556" s="79"/>
    </row>
    <row r="557" spans="4:6" s="77" customFormat="1" ht="12.75" x14ac:dyDescent="0.2">
      <c r="D557" s="78"/>
      <c r="E557" s="79"/>
      <c r="F557" s="79"/>
    </row>
    <row r="558" spans="4:6" s="77" customFormat="1" ht="12.75" x14ac:dyDescent="0.2">
      <c r="D558" s="78"/>
      <c r="E558" s="79"/>
      <c r="F558" s="79"/>
    </row>
    <row r="559" spans="4:6" s="77" customFormat="1" ht="12.75" x14ac:dyDescent="0.2">
      <c r="D559" s="78"/>
      <c r="E559" s="79"/>
      <c r="F559" s="79"/>
    </row>
    <row r="560" spans="4:6" s="77" customFormat="1" ht="12.75" x14ac:dyDescent="0.2">
      <c r="D560" s="78"/>
      <c r="E560" s="79"/>
      <c r="F560" s="79"/>
    </row>
    <row r="561" spans="4:6" s="77" customFormat="1" ht="12.75" x14ac:dyDescent="0.2">
      <c r="D561" s="78"/>
      <c r="E561" s="79"/>
      <c r="F561" s="79"/>
    </row>
    <row r="562" spans="4:6" s="77" customFormat="1" ht="12.75" x14ac:dyDescent="0.2">
      <c r="D562" s="78"/>
      <c r="E562" s="79"/>
      <c r="F562" s="79"/>
    </row>
    <row r="563" spans="4:6" s="77" customFormat="1" ht="12.75" x14ac:dyDescent="0.2">
      <c r="D563" s="78"/>
      <c r="E563" s="79"/>
      <c r="F563" s="79"/>
    </row>
    <row r="564" spans="4:6" s="77" customFormat="1" ht="12.75" x14ac:dyDescent="0.2">
      <c r="D564" s="78"/>
      <c r="E564" s="79"/>
      <c r="F564" s="79"/>
    </row>
    <row r="565" spans="4:6" s="77" customFormat="1" ht="12.75" x14ac:dyDescent="0.2">
      <c r="D565" s="78"/>
      <c r="E565" s="79"/>
      <c r="F565" s="79"/>
    </row>
    <row r="566" spans="4:6" s="77" customFormat="1" ht="12.75" x14ac:dyDescent="0.2">
      <c r="D566" s="78"/>
      <c r="E566" s="79"/>
      <c r="F566" s="79"/>
    </row>
    <row r="567" spans="4:6" s="77" customFormat="1" ht="12.75" x14ac:dyDescent="0.2">
      <c r="D567" s="78"/>
      <c r="E567" s="79"/>
      <c r="F567" s="79"/>
    </row>
    <row r="568" spans="4:6" s="77" customFormat="1" ht="12.75" x14ac:dyDescent="0.2">
      <c r="D568" s="78"/>
      <c r="E568" s="79"/>
      <c r="F568" s="79"/>
    </row>
    <row r="569" spans="4:6" s="77" customFormat="1" ht="12.75" x14ac:dyDescent="0.2">
      <c r="D569" s="78"/>
      <c r="E569" s="79"/>
      <c r="F569" s="79"/>
    </row>
    <row r="570" spans="4:6" s="77" customFormat="1" ht="12.75" x14ac:dyDescent="0.2">
      <c r="D570" s="78"/>
      <c r="E570" s="79"/>
      <c r="F570" s="79"/>
    </row>
    <row r="571" spans="4:6" s="77" customFormat="1" ht="12.75" x14ac:dyDescent="0.2">
      <c r="D571" s="78"/>
      <c r="E571" s="79"/>
      <c r="F571" s="79"/>
    </row>
    <row r="572" spans="4:6" s="77" customFormat="1" ht="12.75" x14ac:dyDescent="0.2">
      <c r="D572" s="78"/>
      <c r="E572" s="79"/>
      <c r="F572" s="79"/>
    </row>
    <row r="573" spans="4:6" s="77" customFormat="1" ht="12.75" x14ac:dyDescent="0.2">
      <c r="D573" s="78"/>
      <c r="E573" s="79"/>
      <c r="F573" s="79"/>
    </row>
    <row r="574" spans="4:6" s="77" customFormat="1" ht="12.75" x14ac:dyDescent="0.2">
      <c r="D574" s="78"/>
      <c r="E574" s="79"/>
      <c r="F574" s="79"/>
    </row>
    <row r="575" spans="4:6" s="77" customFormat="1" ht="12.75" x14ac:dyDescent="0.2">
      <c r="D575" s="78"/>
      <c r="E575" s="79"/>
      <c r="F575" s="79"/>
    </row>
    <row r="576" spans="4:6" s="77" customFormat="1" ht="12.75" x14ac:dyDescent="0.2">
      <c r="D576" s="78"/>
      <c r="E576" s="79"/>
      <c r="F576" s="79"/>
    </row>
    <row r="577" spans="4:6" s="77" customFormat="1" ht="12.75" x14ac:dyDescent="0.2">
      <c r="D577" s="78"/>
      <c r="E577" s="79"/>
      <c r="F577" s="79"/>
    </row>
    <row r="578" spans="4:6" s="77" customFormat="1" ht="12.75" x14ac:dyDescent="0.2">
      <c r="D578" s="78"/>
      <c r="E578" s="79"/>
      <c r="F578" s="79"/>
    </row>
    <row r="579" spans="4:6" s="77" customFormat="1" ht="12.75" x14ac:dyDescent="0.2">
      <c r="D579" s="78"/>
      <c r="E579" s="79"/>
      <c r="F579" s="79"/>
    </row>
    <row r="580" spans="4:6" s="77" customFormat="1" ht="12.75" x14ac:dyDescent="0.2">
      <c r="D580" s="78"/>
      <c r="E580" s="79"/>
      <c r="F580" s="79"/>
    </row>
    <row r="581" spans="4:6" s="77" customFormat="1" ht="12.75" x14ac:dyDescent="0.2">
      <c r="D581" s="78"/>
      <c r="E581" s="79"/>
      <c r="F581" s="79"/>
    </row>
    <row r="582" spans="4:6" s="77" customFormat="1" ht="12.75" x14ac:dyDescent="0.2">
      <c r="D582" s="78"/>
      <c r="E582" s="79"/>
      <c r="F582" s="79"/>
    </row>
    <row r="583" spans="4:6" s="77" customFormat="1" ht="12.75" x14ac:dyDescent="0.2">
      <c r="D583" s="78"/>
      <c r="E583" s="79"/>
      <c r="F583" s="79"/>
    </row>
    <row r="584" spans="4:6" s="77" customFormat="1" ht="12.75" x14ac:dyDescent="0.2">
      <c r="D584" s="78"/>
      <c r="E584" s="79"/>
      <c r="F584" s="79"/>
    </row>
    <row r="585" spans="4:6" s="77" customFormat="1" ht="12.75" x14ac:dyDescent="0.2">
      <c r="D585" s="78"/>
      <c r="E585" s="79"/>
      <c r="F585" s="79"/>
    </row>
    <row r="586" spans="4:6" s="77" customFormat="1" ht="12.75" x14ac:dyDescent="0.2">
      <c r="D586" s="78"/>
      <c r="E586" s="79"/>
      <c r="F586" s="79"/>
    </row>
    <row r="587" spans="4:6" s="77" customFormat="1" ht="12.75" x14ac:dyDescent="0.2">
      <c r="D587" s="78"/>
      <c r="E587" s="79"/>
      <c r="F587" s="79"/>
    </row>
    <row r="588" spans="4:6" s="77" customFormat="1" ht="12.75" x14ac:dyDescent="0.2">
      <c r="D588" s="78"/>
      <c r="E588" s="79"/>
      <c r="F588" s="79"/>
    </row>
    <row r="589" spans="4:6" s="77" customFormat="1" ht="12.75" x14ac:dyDescent="0.2">
      <c r="D589" s="78"/>
      <c r="E589" s="79"/>
      <c r="F589" s="79"/>
    </row>
    <row r="590" spans="4:6" s="77" customFormat="1" ht="12.75" x14ac:dyDescent="0.2">
      <c r="D590" s="78"/>
      <c r="E590" s="79"/>
      <c r="F590" s="79"/>
    </row>
    <row r="591" spans="4:6" s="77" customFormat="1" ht="12.75" x14ac:dyDescent="0.2">
      <c r="D591" s="78"/>
      <c r="E591" s="79"/>
      <c r="F591" s="79"/>
    </row>
    <row r="592" spans="4:6" s="77" customFormat="1" ht="12.75" x14ac:dyDescent="0.2">
      <c r="D592" s="78"/>
      <c r="E592" s="79"/>
      <c r="F592" s="79"/>
    </row>
    <row r="593" spans="4:6" s="77" customFormat="1" ht="12.75" x14ac:dyDescent="0.2">
      <c r="D593" s="78"/>
      <c r="E593" s="79"/>
      <c r="F593" s="79"/>
    </row>
    <row r="594" spans="4:6" s="77" customFormat="1" ht="12.75" x14ac:dyDescent="0.2">
      <c r="D594" s="78"/>
      <c r="E594" s="79"/>
      <c r="F594" s="79"/>
    </row>
    <row r="595" spans="4:6" s="77" customFormat="1" ht="12.75" x14ac:dyDescent="0.2">
      <c r="D595" s="78"/>
      <c r="E595" s="79"/>
      <c r="F595" s="79"/>
    </row>
    <row r="596" spans="4:6" s="77" customFormat="1" ht="12.75" x14ac:dyDescent="0.2">
      <c r="D596" s="78"/>
      <c r="E596" s="79"/>
      <c r="F596" s="79"/>
    </row>
    <row r="597" spans="4:6" s="77" customFormat="1" ht="12.75" x14ac:dyDescent="0.2">
      <c r="D597" s="78"/>
      <c r="E597" s="79"/>
      <c r="F597" s="79"/>
    </row>
    <row r="598" spans="4:6" s="77" customFormat="1" ht="12.75" x14ac:dyDescent="0.2">
      <c r="D598" s="78"/>
      <c r="E598" s="79"/>
      <c r="F598" s="79"/>
    </row>
    <row r="599" spans="4:6" s="77" customFormat="1" ht="12.75" x14ac:dyDescent="0.2">
      <c r="D599" s="78"/>
      <c r="E599" s="79"/>
      <c r="F599" s="79"/>
    </row>
    <row r="600" spans="4:6" s="77" customFormat="1" ht="12.75" x14ac:dyDescent="0.2">
      <c r="D600" s="78"/>
      <c r="E600" s="79"/>
      <c r="F600" s="79"/>
    </row>
    <row r="601" spans="4:6" s="77" customFormat="1" ht="12.75" x14ac:dyDescent="0.2">
      <c r="D601" s="78"/>
      <c r="E601" s="79"/>
      <c r="F601" s="79"/>
    </row>
    <row r="602" spans="4:6" s="77" customFormat="1" ht="12.75" x14ac:dyDescent="0.2">
      <c r="D602" s="78"/>
      <c r="E602" s="79"/>
      <c r="F602" s="79"/>
    </row>
    <row r="603" spans="4:6" s="77" customFormat="1" ht="12.75" x14ac:dyDescent="0.2">
      <c r="D603" s="78"/>
      <c r="E603" s="79"/>
      <c r="F603" s="79"/>
    </row>
    <row r="604" spans="4:6" s="77" customFormat="1" ht="12.75" x14ac:dyDescent="0.2">
      <c r="D604" s="78"/>
      <c r="E604" s="79"/>
      <c r="F604" s="79"/>
    </row>
    <row r="605" spans="4:6" s="77" customFormat="1" ht="12.75" x14ac:dyDescent="0.2">
      <c r="D605" s="78"/>
      <c r="E605" s="79"/>
      <c r="F605" s="79"/>
    </row>
    <row r="606" spans="4:6" s="77" customFormat="1" ht="12.75" x14ac:dyDescent="0.2">
      <c r="D606" s="78"/>
      <c r="E606" s="79"/>
      <c r="F606" s="79"/>
    </row>
    <row r="607" spans="4:6" s="77" customFormat="1" ht="12.75" x14ac:dyDescent="0.2">
      <c r="D607" s="78"/>
      <c r="E607" s="79"/>
      <c r="F607" s="79"/>
    </row>
    <row r="608" spans="4:6" s="77" customFormat="1" ht="12.75" x14ac:dyDescent="0.2">
      <c r="D608" s="78"/>
      <c r="E608" s="79"/>
      <c r="F608" s="79"/>
    </row>
    <row r="609" spans="4:6" s="77" customFormat="1" ht="12.75" x14ac:dyDescent="0.2">
      <c r="D609" s="78"/>
      <c r="E609" s="79"/>
      <c r="F609" s="79"/>
    </row>
    <row r="610" spans="4:6" s="77" customFormat="1" ht="12.75" x14ac:dyDescent="0.2">
      <c r="D610" s="78"/>
      <c r="E610" s="79"/>
      <c r="F610" s="79"/>
    </row>
    <row r="611" spans="4:6" s="77" customFormat="1" ht="12.75" x14ac:dyDescent="0.2">
      <c r="D611" s="78"/>
      <c r="E611" s="79"/>
      <c r="F611" s="79"/>
    </row>
    <row r="612" spans="4:6" s="77" customFormat="1" ht="12.75" x14ac:dyDescent="0.2">
      <c r="D612" s="78"/>
      <c r="E612" s="79"/>
      <c r="F612" s="79"/>
    </row>
    <row r="613" spans="4:6" s="77" customFormat="1" ht="12.75" x14ac:dyDescent="0.2">
      <c r="D613" s="78"/>
      <c r="E613" s="79"/>
      <c r="F613" s="79"/>
    </row>
    <row r="614" spans="4:6" s="77" customFormat="1" ht="12.75" x14ac:dyDescent="0.2">
      <c r="D614" s="78"/>
      <c r="E614" s="79"/>
      <c r="F614" s="79"/>
    </row>
    <row r="615" spans="4:6" s="77" customFormat="1" ht="12.75" x14ac:dyDescent="0.2">
      <c r="D615" s="78"/>
      <c r="E615" s="79"/>
      <c r="F615" s="79"/>
    </row>
    <row r="616" spans="4:6" s="77" customFormat="1" ht="12.75" x14ac:dyDescent="0.2">
      <c r="D616" s="78"/>
      <c r="E616" s="79"/>
      <c r="F616" s="79"/>
    </row>
    <row r="617" spans="4:6" s="77" customFormat="1" ht="12.75" x14ac:dyDescent="0.2">
      <c r="D617" s="78"/>
      <c r="E617" s="79"/>
      <c r="F617" s="79"/>
    </row>
    <row r="618" spans="4:6" s="77" customFormat="1" ht="12.75" x14ac:dyDescent="0.2">
      <c r="D618" s="78"/>
      <c r="E618" s="79"/>
      <c r="F618" s="79"/>
    </row>
    <row r="619" spans="4:6" s="77" customFormat="1" ht="12.75" x14ac:dyDescent="0.2">
      <c r="D619" s="78"/>
      <c r="E619" s="79"/>
      <c r="F619" s="79"/>
    </row>
    <row r="620" spans="4:6" s="77" customFormat="1" ht="12.75" x14ac:dyDescent="0.2">
      <c r="D620" s="78"/>
      <c r="E620" s="79"/>
      <c r="F620" s="79"/>
    </row>
    <row r="621" spans="4:6" s="77" customFormat="1" ht="12.75" x14ac:dyDescent="0.2">
      <c r="D621" s="78"/>
      <c r="E621" s="79"/>
      <c r="F621" s="79"/>
    </row>
    <row r="622" spans="4:6" s="77" customFormat="1" ht="12.75" x14ac:dyDescent="0.2">
      <c r="D622" s="78"/>
      <c r="E622" s="79"/>
      <c r="F622" s="79"/>
    </row>
    <row r="623" spans="4:6" s="77" customFormat="1" ht="12.75" x14ac:dyDescent="0.2">
      <c r="D623" s="78"/>
      <c r="E623" s="79"/>
      <c r="F623" s="79"/>
    </row>
    <row r="624" spans="4:6" s="77" customFormat="1" ht="12.75" x14ac:dyDescent="0.2">
      <c r="D624" s="78"/>
      <c r="E624" s="79"/>
      <c r="F624" s="79"/>
    </row>
    <row r="625" spans="4:6" s="77" customFormat="1" ht="12.75" x14ac:dyDescent="0.2">
      <c r="D625" s="78"/>
      <c r="E625" s="79"/>
      <c r="F625" s="79"/>
    </row>
    <row r="626" spans="4:6" s="77" customFormat="1" ht="12.75" x14ac:dyDescent="0.2">
      <c r="D626" s="78"/>
      <c r="E626" s="79"/>
      <c r="F626" s="79"/>
    </row>
    <row r="627" spans="4:6" s="77" customFormat="1" ht="12.75" x14ac:dyDescent="0.2">
      <c r="D627" s="78"/>
      <c r="E627" s="79"/>
      <c r="F627" s="79"/>
    </row>
    <row r="628" spans="4:6" s="77" customFormat="1" ht="12.75" x14ac:dyDescent="0.2">
      <c r="D628" s="78"/>
      <c r="E628" s="79"/>
      <c r="F628" s="79"/>
    </row>
    <row r="629" spans="4:6" s="77" customFormat="1" ht="12.75" x14ac:dyDescent="0.2">
      <c r="D629" s="78"/>
      <c r="E629" s="79"/>
      <c r="F629" s="79"/>
    </row>
    <row r="630" spans="4:6" s="77" customFormat="1" ht="12.75" x14ac:dyDescent="0.2">
      <c r="D630" s="78"/>
      <c r="E630" s="79"/>
      <c r="F630" s="79"/>
    </row>
    <row r="631" spans="4:6" s="77" customFormat="1" ht="12.75" x14ac:dyDescent="0.2">
      <c r="D631" s="78"/>
      <c r="E631" s="79"/>
      <c r="F631" s="79"/>
    </row>
    <row r="632" spans="4:6" s="77" customFormat="1" ht="12.75" x14ac:dyDescent="0.2">
      <c r="D632" s="78"/>
      <c r="E632" s="79"/>
      <c r="F632" s="79"/>
    </row>
    <row r="633" spans="4:6" s="77" customFormat="1" ht="12.75" x14ac:dyDescent="0.2">
      <c r="D633" s="78"/>
      <c r="E633" s="79"/>
      <c r="F633" s="79"/>
    </row>
    <row r="634" spans="4:6" s="77" customFormat="1" ht="12.75" x14ac:dyDescent="0.2">
      <c r="D634" s="78"/>
      <c r="E634" s="79"/>
      <c r="F634" s="79"/>
    </row>
    <row r="635" spans="4:6" s="77" customFormat="1" ht="12.75" x14ac:dyDescent="0.2">
      <c r="D635" s="78"/>
      <c r="E635" s="79"/>
      <c r="F635" s="79"/>
    </row>
    <row r="636" spans="4:6" s="77" customFormat="1" ht="12.75" x14ac:dyDescent="0.2">
      <c r="D636" s="78"/>
      <c r="E636" s="79"/>
      <c r="F636" s="79"/>
    </row>
    <row r="637" spans="4:6" s="77" customFormat="1" ht="12.75" x14ac:dyDescent="0.2">
      <c r="D637" s="78"/>
      <c r="E637" s="79"/>
      <c r="F637" s="79"/>
    </row>
    <row r="638" spans="4:6" s="77" customFormat="1" ht="12.75" x14ac:dyDescent="0.2">
      <c r="D638" s="78"/>
      <c r="E638" s="79"/>
      <c r="F638" s="79"/>
    </row>
    <row r="639" spans="4:6" s="77" customFormat="1" ht="12.75" x14ac:dyDescent="0.2">
      <c r="D639" s="78"/>
      <c r="E639" s="79"/>
      <c r="F639" s="79"/>
    </row>
    <row r="640" spans="4:6" s="77" customFormat="1" ht="12.75" x14ac:dyDescent="0.2">
      <c r="D640" s="78"/>
      <c r="E640" s="79"/>
      <c r="F640" s="79"/>
    </row>
    <row r="641" spans="4:6" s="77" customFormat="1" ht="12.75" x14ac:dyDescent="0.2">
      <c r="D641" s="78"/>
      <c r="E641" s="79"/>
      <c r="F641" s="79"/>
    </row>
    <row r="642" spans="4:6" s="77" customFormat="1" ht="12.75" x14ac:dyDescent="0.2">
      <c r="D642" s="78"/>
      <c r="E642" s="79"/>
      <c r="F642" s="79"/>
    </row>
    <row r="643" spans="4:6" s="77" customFormat="1" ht="12.75" x14ac:dyDescent="0.2">
      <c r="D643" s="78"/>
      <c r="E643" s="79"/>
      <c r="F643" s="79"/>
    </row>
    <row r="644" spans="4:6" s="77" customFormat="1" ht="12.75" x14ac:dyDescent="0.2">
      <c r="D644" s="78"/>
      <c r="E644" s="79"/>
      <c r="F644" s="79"/>
    </row>
    <row r="645" spans="4:6" s="77" customFormat="1" ht="12.75" x14ac:dyDescent="0.2">
      <c r="D645" s="78"/>
      <c r="E645" s="79"/>
      <c r="F645" s="79"/>
    </row>
    <row r="646" spans="4:6" s="77" customFormat="1" ht="12.75" x14ac:dyDescent="0.2">
      <c r="D646" s="78"/>
      <c r="E646" s="79"/>
      <c r="F646" s="79"/>
    </row>
    <row r="647" spans="4:6" s="77" customFormat="1" ht="12.75" x14ac:dyDescent="0.2">
      <c r="D647" s="78"/>
      <c r="E647" s="79"/>
      <c r="F647" s="79"/>
    </row>
    <row r="648" spans="4:6" s="77" customFormat="1" ht="12.75" x14ac:dyDescent="0.2">
      <c r="D648" s="78"/>
      <c r="E648" s="79"/>
      <c r="F648" s="79"/>
    </row>
    <row r="649" spans="4:6" s="77" customFormat="1" ht="12.75" x14ac:dyDescent="0.2">
      <c r="D649" s="78"/>
      <c r="E649" s="79"/>
      <c r="F649" s="79"/>
    </row>
    <row r="650" spans="4:6" s="77" customFormat="1" ht="12.75" x14ac:dyDescent="0.2">
      <c r="D650" s="78"/>
      <c r="E650" s="79"/>
      <c r="F650" s="79"/>
    </row>
    <row r="651" spans="4:6" s="77" customFormat="1" ht="12.75" x14ac:dyDescent="0.2">
      <c r="D651" s="78"/>
      <c r="E651" s="79"/>
      <c r="F651" s="79"/>
    </row>
    <row r="652" spans="4:6" s="77" customFormat="1" ht="12.75" x14ac:dyDescent="0.2">
      <c r="D652" s="78"/>
      <c r="E652" s="79"/>
      <c r="F652" s="79"/>
    </row>
    <row r="653" spans="4:6" s="77" customFormat="1" ht="12.75" x14ac:dyDescent="0.2">
      <c r="D653" s="78"/>
      <c r="E653" s="79"/>
      <c r="F653" s="79"/>
    </row>
    <row r="654" spans="4:6" s="77" customFormat="1" ht="12.75" x14ac:dyDescent="0.2">
      <c r="D654" s="78"/>
      <c r="E654" s="79"/>
      <c r="F654" s="79"/>
    </row>
    <row r="655" spans="4:6" s="77" customFormat="1" ht="12.75" x14ac:dyDescent="0.2">
      <c r="D655" s="78"/>
      <c r="E655" s="79"/>
      <c r="F655" s="79"/>
    </row>
    <row r="656" spans="4:6" s="77" customFormat="1" ht="12.75" x14ac:dyDescent="0.2">
      <c r="D656" s="78"/>
      <c r="E656" s="79"/>
      <c r="F656" s="79"/>
    </row>
    <row r="657" spans="4:6" s="77" customFormat="1" ht="12.75" x14ac:dyDescent="0.2">
      <c r="D657" s="78"/>
      <c r="E657" s="79"/>
      <c r="F657" s="79"/>
    </row>
    <row r="658" spans="4:6" s="77" customFormat="1" ht="12.75" x14ac:dyDescent="0.2">
      <c r="D658" s="78"/>
      <c r="E658" s="79"/>
      <c r="F658" s="79"/>
    </row>
    <row r="659" spans="4:6" s="77" customFormat="1" ht="12.75" x14ac:dyDescent="0.2">
      <c r="D659" s="78"/>
      <c r="E659" s="79"/>
      <c r="F659" s="79"/>
    </row>
    <row r="660" spans="4:6" s="77" customFormat="1" ht="12.75" x14ac:dyDescent="0.2">
      <c r="D660" s="78"/>
      <c r="E660" s="79"/>
      <c r="F660" s="79"/>
    </row>
    <row r="661" spans="4:6" s="77" customFormat="1" ht="12.75" x14ac:dyDescent="0.2">
      <c r="D661" s="78"/>
      <c r="E661" s="79"/>
      <c r="F661" s="79"/>
    </row>
    <row r="662" spans="4:6" s="77" customFormat="1" ht="12.75" x14ac:dyDescent="0.2">
      <c r="D662" s="78"/>
      <c r="E662" s="79"/>
      <c r="F662" s="79"/>
    </row>
    <row r="663" spans="4:6" s="77" customFormat="1" ht="12.75" x14ac:dyDescent="0.2">
      <c r="D663" s="78"/>
      <c r="E663" s="79"/>
      <c r="F663" s="79"/>
    </row>
    <row r="664" spans="4:6" s="77" customFormat="1" ht="12.75" x14ac:dyDescent="0.2">
      <c r="D664" s="78"/>
      <c r="E664" s="79"/>
      <c r="F664" s="79"/>
    </row>
    <row r="665" spans="4:6" s="77" customFormat="1" ht="12.75" x14ac:dyDescent="0.2">
      <c r="D665" s="78"/>
      <c r="E665" s="79"/>
      <c r="F665" s="79"/>
    </row>
    <row r="666" spans="4:6" s="77" customFormat="1" ht="12.75" x14ac:dyDescent="0.2">
      <c r="D666" s="78"/>
      <c r="E666" s="79"/>
      <c r="F666" s="79"/>
    </row>
    <row r="667" spans="4:6" s="77" customFormat="1" ht="12.75" x14ac:dyDescent="0.2">
      <c r="D667" s="78"/>
      <c r="E667" s="79"/>
      <c r="F667" s="79"/>
    </row>
    <row r="668" spans="4:6" s="77" customFormat="1" ht="12.75" x14ac:dyDescent="0.2">
      <c r="D668" s="78"/>
      <c r="E668" s="79"/>
      <c r="F668" s="79"/>
    </row>
    <row r="669" spans="4:6" s="77" customFormat="1" ht="12.75" x14ac:dyDescent="0.2">
      <c r="D669" s="78"/>
      <c r="E669" s="79"/>
      <c r="F669" s="79"/>
    </row>
    <row r="670" spans="4:6" s="77" customFormat="1" ht="12.75" x14ac:dyDescent="0.2">
      <c r="D670" s="78"/>
      <c r="E670" s="79"/>
      <c r="F670" s="79"/>
    </row>
    <row r="671" spans="4:6" s="77" customFormat="1" ht="12.75" x14ac:dyDescent="0.2">
      <c r="D671" s="78"/>
      <c r="E671" s="79"/>
      <c r="F671" s="79"/>
    </row>
    <row r="672" spans="4:6" s="77" customFormat="1" ht="12.75" x14ac:dyDescent="0.2">
      <c r="D672" s="78"/>
      <c r="E672" s="79"/>
      <c r="F672" s="79"/>
    </row>
    <row r="673" spans="4:6" s="77" customFormat="1" ht="12.75" x14ac:dyDescent="0.2">
      <c r="D673" s="78"/>
      <c r="E673" s="79"/>
      <c r="F673" s="79"/>
    </row>
    <row r="674" spans="4:6" s="77" customFormat="1" ht="12.75" x14ac:dyDescent="0.2">
      <c r="D674" s="78"/>
      <c r="E674" s="79"/>
      <c r="F674" s="79"/>
    </row>
    <row r="675" spans="4:6" s="77" customFormat="1" ht="12.75" x14ac:dyDescent="0.2">
      <c r="D675" s="78"/>
      <c r="E675" s="79"/>
      <c r="F675" s="79"/>
    </row>
    <row r="676" spans="4:6" s="77" customFormat="1" ht="12.75" x14ac:dyDescent="0.2">
      <c r="D676" s="78"/>
      <c r="E676" s="79"/>
      <c r="F676" s="79"/>
    </row>
    <row r="677" spans="4:6" s="77" customFormat="1" ht="12.75" x14ac:dyDescent="0.2">
      <c r="D677" s="78"/>
      <c r="E677" s="79"/>
      <c r="F677" s="79"/>
    </row>
    <row r="678" spans="4:6" s="77" customFormat="1" ht="12.75" x14ac:dyDescent="0.2">
      <c r="D678" s="78"/>
      <c r="E678" s="79"/>
      <c r="F678" s="79"/>
    </row>
    <row r="679" spans="4:6" s="77" customFormat="1" ht="12.75" x14ac:dyDescent="0.2">
      <c r="D679" s="78"/>
      <c r="E679" s="79"/>
      <c r="F679" s="79"/>
    </row>
    <row r="680" spans="4:6" s="77" customFormat="1" ht="12.75" x14ac:dyDescent="0.2">
      <c r="D680" s="78"/>
      <c r="E680" s="79"/>
      <c r="F680" s="79"/>
    </row>
    <row r="681" spans="4:6" s="77" customFormat="1" ht="12.75" x14ac:dyDescent="0.2">
      <c r="D681" s="78"/>
      <c r="E681" s="79"/>
      <c r="F681" s="79"/>
    </row>
    <row r="682" spans="4:6" s="77" customFormat="1" ht="12.75" x14ac:dyDescent="0.2">
      <c r="D682" s="78"/>
      <c r="E682" s="79"/>
      <c r="F682" s="79"/>
    </row>
    <row r="683" spans="4:6" s="77" customFormat="1" ht="12.75" x14ac:dyDescent="0.2">
      <c r="D683" s="78"/>
      <c r="E683" s="79"/>
      <c r="F683" s="79"/>
    </row>
    <row r="684" spans="4:6" s="77" customFormat="1" ht="12.75" x14ac:dyDescent="0.2">
      <c r="D684" s="78"/>
      <c r="E684" s="79"/>
      <c r="F684" s="79"/>
    </row>
    <row r="685" spans="4:6" s="77" customFormat="1" ht="12.75" x14ac:dyDescent="0.2">
      <c r="D685" s="78"/>
      <c r="E685" s="79"/>
      <c r="F685" s="79"/>
    </row>
    <row r="686" spans="4:6" s="77" customFormat="1" ht="12.75" x14ac:dyDescent="0.2">
      <c r="D686" s="78"/>
      <c r="E686" s="79"/>
      <c r="F686" s="79"/>
    </row>
    <row r="687" spans="4:6" s="77" customFormat="1" ht="12.75" x14ac:dyDescent="0.2">
      <c r="D687" s="78"/>
      <c r="E687" s="79"/>
      <c r="F687" s="79"/>
    </row>
    <row r="688" spans="4:6" s="77" customFormat="1" ht="12.75" x14ac:dyDescent="0.2">
      <c r="D688" s="78"/>
      <c r="E688" s="79"/>
      <c r="F688" s="79"/>
    </row>
    <row r="689" spans="4:6" s="77" customFormat="1" ht="12.75" x14ac:dyDescent="0.2">
      <c r="D689" s="78"/>
      <c r="E689" s="79"/>
      <c r="F689" s="79"/>
    </row>
    <row r="690" spans="4:6" s="77" customFormat="1" ht="12.75" x14ac:dyDescent="0.2">
      <c r="D690" s="78"/>
      <c r="E690" s="79"/>
      <c r="F690" s="79"/>
    </row>
    <row r="691" spans="4:6" s="77" customFormat="1" ht="12.75" x14ac:dyDescent="0.2">
      <c r="D691" s="78"/>
      <c r="E691" s="79"/>
      <c r="F691" s="79"/>
    </row>
    <row r="692" spans="4:6" s="77" customFormat="1" ht="12.75" x14ac:dyDescent="0.2">
      <c r="D692" s="78"/>
      <c r="E692" s="79"/>
      <c r="F692" s="79"/>
    </row>
    <row r="693" spans="4:6" s="77" customFormat="1" ht="12.75" x14ac:dyDescent="0.2">
      <c r="D693" s="78"/>
      <c r="E693" s="79"/>
      <c r="F693" s="79"/>
    </row>
    <row r="694" spans="4:6" s="77" customFormat="1" ht="12.75" x14ac:dyDescent="0.2">
      <c r="D694" s="78"/>
      <c r="E694" s="79"/>
      <c r="F694" s="79"/>
    </row>
    <row r="695" spans="4:6" s="77" customFormat="1" ht="12.75" x14ac:dyDescent="0.2">
      <c r="D695" s="78"/>
      <c r="E695" s="79"/>
      <c r="F695" s="79"/>
    </row>
    <row r="696" spans="4:6" s="77" customFormat="1" ht="12.75" x14ac:dyDescent="0.2">
      <c r="D696" s="78"/>
      <c r="E696" s="79"/>
      <c r="F696" s="79"/>
    </row>
    <row r="697" spans="4:6" s="77" customFormat="1" ht="12.75" x14ac:dyDescent="0.2">
      <c r="D697" s="78"/>
      <c r="E697" s="79"/>
      <c r="F697" s="79"/>
    </row>
    <row r="698" spans="4:6" s="77" customFormat="1" ht="12.75" x14ac:dyDescent="0.2">
      <c r="D698" s="78"/>
      <c r="E698" s="79"/>
      <c r="F698" s="79"/>
    </row>
    <row r="699" spans="4:6" s="77" customFormat="1" ht="12.75" x14ac:dyDescent="0.2">
      <c r="D699" s="78"/>
      <c r="E699" s="79"/>
      <c r="F699" s="79"/>
    </row>
    <row r="700" spans="4:6" s="77" customFormat="1" ht="12.75" x14ac:dyDescent="0.2">
      <c r="D700" s="78"/>
      <c r="E700" s="79"/>
      <c r="F700" s="79"/>
    </row>
    <row r="701" spans="4:6" s="77" customFormat="1" ht="12.75" x14ac:dyDescent="0.2">
      <c r="D701" s="78"/>
      <c r="E701" s="79"/>
      <c r="F701" s="79"/>
    </row>
    <row r="702" spans="4:6" s="77" customFormat="1" ht="12.75" x14ac:dyDescent="0.2">
      <c r="D702" s="78"/>
      <c r="E702" s="79"/>
      <c r="F702" s="79"/>
    </row>
    <row r="703" spans="4:6" s="77" customFormat="1" ht="12.75" x14ac:dyDescent="0.2">
      <c r="D703" s="78"/>
      <c r="E703" s="79"/>
      <c r="F703" s="79"/>
    </row>
    <row r="704" spans="4:6" s="77" customFormat="1" ht="12.75" x14ac:dyDescent="0.2">
      <c r="D704" s="78"/>
      <c r="E704" s="79"/>
      <c r="F704" s="79"/>
    </row>
    <row r="705" spans="4:6" s="77" customFormat="1" ht="12.75" x14ac:dyDescent="0.2">
      <c r="D705" s="78"/>
      <c r="E705" s="79"/>
      <c r="F705" s="79"/>
    </row>
    <row r="706" spans="4:6" s="77" customFormat="1" ht="12.75" x14ac:dyDescent="0.2">
      <c r="D706" s="78"/>
      <c r="E706" s="79"/>
      <c r="F706" s="79"/>
    </row>
    <row r="707" spans="4:6" s="77" customFormat="1" ht="12.75" x14ac:dyDescent="0.2">
      <c r="D707" s="78"/>
      <c r="E707" s="79"/>
      <c r="F707" s="79"/>
    </row>
    <row r="708" spans="4:6" s="77" customFormat="1" ht="12.75" x14ac:dyDescent="0.2">
      <c r="D708" s="78"/>
      <c r="E708" s="79"/>
      <c r="F708" s="79"/>
    </row>
    <row r="709" spans="4:6" s="77" customFormat="1" ht="12.75" x14ac:dyDescent="0.2">
      <c r="D709" s="78"/>
      <c r="E709" s="79"/>
      <c r="F709" s="79"/>
    </row>
    <row r="710" spans="4:6" s="77" customFormat="1" ht="12.75" x14ac:dyDescent="0.2">
      <c r="D710" s="78"/>
      <c r="E710" s="79"/>
      <c r="F710" s="79"/>
    </row>
    <row r="711" spans="4:6" s="77" customFormat="1" ht="12.75" x14ac:dyDescent="0.2">
      <c r="D711" s="78"/>
      <c r="E711" s="79"/>
      <c r="F711" s="79"/>
    </row>
    <row r="712" spans="4:6" s="77" customFormat="1" ht="12.75" x14ac:dyDescent="0.2">
      <c r="D712" s="78"/>
      <c r="E712" s="79"/>
      <c r="F712" s="79"/>
    </row>
    <row r="713" spans="4:6" s="77" customFormat="1" ht="12.75" x14ac:dyDescent="0.2">
      <c r="D713" s="78"/>
      <c r="E713" s="79"/>
      <c r="F713" s="79"/>
    </row>
    <row r="714" spans="4:6" s="77" customFormat="1" ht="12.75" x14ac:dyDescent="0.2">
      <c r="D714" s="78"/>
      <c r="E714" s="79"/>
      <c r="F714" s="79"/>
    </row>
    <row r="715" spans="4:6" s="77" customFormat="1" ht="12.75" x14ac:dyDescent="0.2">
      <c r="D715" s="78"/>
      <c r="E715" s="79"/>
      <c r="F715" s="79"/>
    </row>
    <row r="716" spans="4:6" s="77" customFormat="1" ht="12.75" x14ac:dyDescent="0.2">
      <c r="D716" s="78"/>
      <c r="E716" s="79"/>
      <c r="F716" s="79"/>
    </row>
    <row r="717" spans="4:6" s="77" customFormat="1" ht="12.75" x14ac:dyDescent="0.2">
      <c r="D717" s="78"/>
      <c r="E717" s="79"/>
      <c r="F717" s="79"/>
    </row>
    <row r="718" spans="4:6" s="77" customFormat="1" ht="12.75" x14ac:dyDescent="0.2">
      <c r="D718" s="78"/>
      <c r="E718" s="79"/>
      <c r="F718" s="79"/>
    </row>
    <row r="719" spans="4:6" s="77" customFormat="1" ht="12.75" x14ac:dyDescent="0.2">
      <c r="D719" s="78"/>
      <c r="E719" s="79"/>
      <c r="F719" s="79"/>
    </row>
    <row r="720" spans="4:6" s="77" customFormat="1" ht="12.75" x14ac:dyDescent="0.2">
      <c r="D720" s="78"/>
      <c r="E720" s="79"/>
      <c r="F720" s="79"/>
    </row>
    <row r="721" spans="4:6" s="77" customFormat="1" ht="12.75" x14ac:dyDescent="0.2">
      <c r="D721" s="78"/>
      <c r="E721" s="79"/>
      <c r="F721" s="79"/>
    </row>
    <row r="722" spans="4:6" s="77" customFormat="1" ht="12.75" x14ac:dyDescent="0.2">
      <c r="D722" s="78"/>
      <c r="E722" s="79"/>
      <c r="F722" s="79"/>
    </row>
    <row r="723" spans="4:6" s="77" customFormat="1" ht="12.75" x14ac:dyDescent="0.2">
      <c r="D723" s="78"/>
      <c r="E723" s="79"/>
      <c r="F723" s="79"/>
    </row>
    <row r="724" spans="4:6" s="77" customFormat="1" ht="12.75" x14ac:dyDescent="0.2">
      <c r="D724" s="78"/>
      <c r="E724" s="79"/>
      <c r="F724" s="79"/>
    </row>
    <row r="725" spans="4:6" s="77" customFormat="1" ht="12.75" x14ac:dyDescent="0.2">
      <c r="D725" s="78"/>
      <c r="E725" s="79"/>
      <c r="F725" s="79"/>
    </row>
    <row r="726" spans="4:6" s="77" customFormat="1" ht="12.75" x14ac:dyDescent="0.2">
      <c r="D726" s="78"/>
      <c r="E726" s="79"/>
      <c r="F726" s="79"/>
    </row>
    <row r="727" spans="4:6" s="77" customFormat="1" ht="12.75" x14ac:dyDescent="0.2">
      <c r="D727" s="78"/>
      <c r="E727" s="79"/>
      <c r="F727" s="79"/>
    </row>
    <row r="728" spans="4:6" s="77" customFormat="1" ht="12.75" x14ac:dyDescent="0.2">
      <c r="D728" s="78"/>
      <c r="E728" s="79"/>
      <c r="F728" s="79"/>
    </row>
    <row r="729" spans="4:6" s="77" customFormat="1" ht="12.75" x14ac:dyDescent="0.2">
      <c r="D729" s="78"/>
      <c r="E729" s="79"/>
      <c r="F729" s="79"/>
    </row>
    <row r="730" spans="4:6" s="77" customFormat="1" ht="12.75" x14ac:dyDescent="0.2">
      <c r="D730" s="78"/>
      <c r="E730" s="79"/>
      <c r="F730" s="79"/>
    </row>
    <row r="731" spans="4:6" s="77" customFormat="1" ht="12.75" x14ac:dyDescent="0.2">
      <c r="D731" s="78"/>
      <c r="E731" s="79"/>
      <c r="F731" s="79"/>
    </row>
    <row r="732" spans="4:6" s="77" customFormat="1" ht="12.75" x14ac:dyDescent="0.2">
      <c r="D732" s="78"/>
      <c r="E732" s="79"/>
      <c r="F732" s="79"/>
    </row>
    <row r="733" spans="4:6" s="77" customFormat="1" ht="12.75" x14ac:dyDescent="0.2">
      <c r="D733" s="78"/>
      <c r="E733" s="79"/>
      <c r="F733" s="79"/>
    </row>
    <row r="734" spans="4:6" s="77" customFormat="1" ht="12.75" x14ac:dyDescent="0.2">
      <c r="D734" s="78"/>
      <c r="E734" s="79"/>
      <c r="F734" s="79"/>
    </row>
    <row r="735" spans="4:6" s="77" customFormat="1" ht="12.75" x14ac:dyDescent="0.2">
      <c r="D735" s="78"/>
      <c r="E735" s="79"/>
      <c r="F735" s="79"/>
    </row>
    <row r="736" spans="4:6" s="77" customFormat="1" ht="12.75" x14ac:dyDescent="0.2">
      <c r="D736" s="78"/>
      <c r="E736" s="79"/>
      <c r="F736" s="79"/>
    </row>
    <row r="737" spans="4:6" s="77" customFormat="1" ht="12.75" x14ac:dyDescent="0.2">
      <c r="D737" s="78"/>
      <c r="E737" s="79"/>
      <c r="F737" s="79"/>
    </row>
    <row r="738" spans="4:6" s="77" customFormat="1" ht="12.75" x14ac:dyDescent="0.2">
      <c r="D738" s="78"/>
      <c r="E738" s="79"/>
      <c r="F738" s="79"/>
    </row>
    <row r="739" spans="4:6" s="77" customFormat="1" ht="12.75" x14ac:dyDescent="0.2">
      <c r="D739" s="78"/>
      <c r="E739" s="79"/>
      <c r="F739" s="79"/>
    </row>
    <row r="740" spans="4:6" s="77" customFormat="1" ht="12.75" x14ac:dyDescent="0.2">
      <c r="D740" s="78"/>
      <c r="E740" s="79"/>
      <c r="F740" s="79"/>
    </row>
    <row r="741" spans="4:6" s="77" customFormat="1" ht="12.75" x14ac:dyDescent="0.2">
      <c r="D741" s="78"/>
      <c r="E741" s="79"/>
      <c r="F741" s="79"/>
    </row>
    <row r="742" spans="4:6" s="77" customFormat="1" ht="12.75" x14ac:dyDescent="0.2">
      <c r="D742" s="78"/>
      <c r="E742" s="79"/>
      <c r="F742" s="79"/>
    </row>
    <row r="743" spans="4:6" s="77" customFormat="1" ht="12.75" x14ac:dyDescent="0.2">
      <c r="D743" s="78"/>
      <c r="E743" s="79"/>
      <c r="F743" s="79"/>
    </row>
    <row r="744" spans="4:6" s="77" customFormat="1" ht="12.75" x14ac:dyDescent="0.2">
      <c r="D744" s="78"/>
      <c r="E744" s="79"/>
      <c r="F744" s="79"/>
    </row>
    <row r="745" spans="4:6" s="77" customFormat="1" ht="12.75" x14ac:dyDescent="0.2">
      <c r="D745" s="78"/>
      <c r="E745" s="79"/>
      <c r="F745" s="79"/>
    </row>
    <row r="746" spans="4:6" s="77" customFormat="1" ht="12.75" x14ac:dyDescent="0.2">
      <c r="D746" s="78"/>
      <c r="E746" s="79"/>
      <c r="F746" s="79"/>
    </row>
  </sheetData>
  <autoFilter ref="D6:D107"/>
  <mergeCells count="3">
    <mergeCell ref="E6:F6"/>
    <mergeCell ref="D110:F111"/>
    <mergeCell ref="D3:F3"/>
  </mergeCells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K179"/>
  <sheetViews>
    <sheetView topLeftCell="A10" workbookViewId="0">
      <selection activeCell="E3" sqref="E3"/>
    </sheetView>
  </sheetViews>
  <sheetFormatPr defaultRowHeight="12.75" x14ac:dyDescent="0.2"/>
  <cols>
    <col min="2" max="2" width="10" customWidth="1"/>
    <col min="3" max="3" width="63.7109375" customWidth="1"/>
    <col min="4" max="5" width="5.7109375" customWidth="1"/>
    <col min="11" max="11" width="9" customWidth="1"/>
  </cols>
  <sheetData>
    <row r="1" spans="2:11" ht="13.5" thickBot="1" x14ac:dyDescent="0.25">
      <c r="I1" s="34"/>
      <c r="J1" s="34"/>
      <c r="K1" s="34"/>
    </row>
    <row r="2" spans="2:11" x14ac:dyDescent="0.2">
      <c r="B2" s="20" t="s">
        <v>45</v>
      </c>
      <c r="C2" s="47" t="s">
        <v>6</v>
      </c>
      <c r="D2" s="302"/>
      <c r="E2" s="303"/>
      <c r="F2" s="15" t="s">
        <v>10</v>
      </c>
      <c r="G2" s="7" t="s">
        <v>11</v>
      </c>
      <c r="H2" s="8" t="s">
        <v>12</v>
      </c>
      <c r="I2" s="34"/>
      <c r="K2" s="35"/>
    </row>
    <row r="3" spans="2:11" x14ac:dyDescent="0.2">
      <c r="B3" s="52" t="s">
        <v>13</v>
      </c>
      <c r="C3" s="54" t="s">
        <v>30</v>
      </c>
      <c r="D3" s="21" t="s">
        <v>0</v>
      </c>
      <c r="E3" s="22" t="s">
        <v>13</v>
      </c>
      <c r="F3" s="9">
        <v>0.34</v>
      </c>
      <c r="G3" s="9">
        <v>0.68</v>
      </c>
      <c r="H3" s="11">
        <v>0.34</v>
      </c>
      <c r="I3" s="34"/>
      <c r="K3" s="35"/>
    </row>
    <row r="4" spans="2:11" x14ac:dyDescent="0.2">
      <c r="B4" s="52" t="s">
        <v>14</v>
      </c>
      <c r="C4" s="54" t="s">
        <v>31</v>
      </c>
      <c r="D4" s="21" t="s">
        <v>0</v>
      </c>
      <c r="E4" s="23" t="s">
        <v>14</v>
      </c>
      <c r="F4" s="9">
        <v>0.68</v>
      </c>
      <c r="G4" s="9">
        <v>0.68</v>
      </c>
      <c r="H4" s="11">
        <v>0.68</v>
      </c>
      <c r="I4" s="34"/>
      <c r="K4" s="35"/>
    </row>
    <row r="5" spans="2:11" x14ac:dyDescent="0.2">
      <c r="B5" s="52" t="s">
        <v>15</v>
      </c>
      <c r="C5" s="54" t="s">
        <v>171</v>
      </c>
      <c r="D5" s="21" t="s">
        <v>0</v>
      </c>
      <c r="E5" s="23" t="s">
        <v>15</v>
      </c>
      <c r="F5" s="9">
        <v>1</v>
      </c>
      <c r="G5" s="9">
        <v>1.82</v>
      </c>
      <c r="H5" s="11">
        <v>1</v>
      </c>
      <c r="I5" s="34"/>
      <c r="K5" s="36"/>
    </row>
    <row r="6" spans="2:11" x14ac:dyDescent="0.2">
      <c r="B6" s="52" t="s">
        <v>16</v>
      </c>
      <c r="C6" s="54" t="s">
        <v>172</v>
      </c>
      <c r="D6" s="21" t="s">
        <v>0</v>
      </c>
      <c r="E6" s="23" t="s">
        <v>16</v>
      </c>
      <c r="F6" s="9">
        <v>1.1399999999999999</v>
      </c>
      <c r="G6" s="9">
        <v>1.82</v>
      </c>
      <c r="H6" s="11">
        <v>1.1399999999999999</v>
      </c>
      <c r="I6" s="34"/>
      <c r="K6" s="35"/>
    </row>
    <row r="7" spans="2:11" x14ac:dyDescent="0.2">
      <c r="B7" s="52" t="s">
        <v>17</v>
      </c>
      <c r="C7" s="54" t="s">
        <v>173</v>
      </c>
      <c r="D7" s="21" t="s">
        <v>0</v>
      </c>
      <c r="E7" s="24" t="s">
        <v>17</v>
      </c>
      <c r="F7" s="9">
        <v>1.18</v>
      </c>
      <c r="G7" s="9">
        <v>1.82</v>
      </c>
      <c r="H7" s="11">
        <v>1.18</v>
      </c>
      <c r="I7" s="34"/>
      <c r="K7" s="35"/>
    </row>
    <row r="8" spans="2:11" x14ac:dyDescent="0.2">
      <c r="B8" s="52" t="s">
        <v>18</v>
      </c>
      <c r="C8" s="54" t="s">
        <v>32</v>
      </c>
      <c r="D8" s="21" t="s">
        <v>0</v>
      </c>
      <c r="E8" s="24" t="s">
        <v>18</v>
      </c>
      <c r="F8" s="9">
        <v>1.82</v>
      </c>
      <c r="G8" s="9">
        <v>1.82</v>
      </c>
      <c r="H8" s="11">
        <v>1.82</v>
      </c>
      <c r="I8" s="34"/>
      <c r="K8" s="34"/>
    </row>
    <row r="9" spans="2:11" x14ac:dyDescent="0.2">
      <c r="B9" s="52" t="s">
        <v>19</v>
      </c>
      <c r="C9" s="54" t="s">
        <v>33</v>
      </c>
      <c r="D9" s="21" t="s">
        <v>0</v>
      </c>
      <c r="E9" s="24" t="s">
        <v>19</v>
      </c>
      <c r="F9" s="9">
        <v>2</v>
      </c>
      <c r="G9" s="9">
        <v>2.1800000000000002</v>
      </c>
      <c r="H9" s="11">
        <v>2</v>
      </c>
      <c r="I9" s="34"/>
      <c r="K9" s="34"/>
    </row>
    <row r="10" spans="2:11" x14ac:dyDescent="0.2">
      <c r="B10" s="52" t="s">
        <v>20</v>
      </c>
      <c r="C10" s="54" t="s">
        <v>34</v>
      </c>
      <c r="D10" s="21" t="s">
        <v>0</v>
      </c>
      <c r="E10" s="24" t="s">
        <v>20</v>
      </c>
      <c r="F10" s="9">
        <v>2.1800000000000002</v>
      </c>
      <c r="G10" s="9">
        <v>2.1800000000000002</v>
      </c>
      <c r="H10" s="11">
        <v>2.1800000000000002</v>
      </c>
      <c r="I10" s="34"/>
      <c r="K10" s="34"/>
    </row>
    <row r="11" spans="2:11" x14ac:dyDescent="0.2">
      <c r="B11" s="52" t="s">
        <v>21</v>
      </c>
      <c r="C11" s="54" t="s">
        <v>35</v>
      </c>
      <c r="D11" s="21" t="s">
        <v>0</v>
      </c>
      <c r="E11" s="24" t="s">
        <v>21</v>
      </c>
      <c r="F11" s="9">
        <v>2.5499999999999998</v>
      </c>
      <c r="G11" s="9">
        <v>3</v>
      </c>
      <c r="H11" s="11">
        <v>2.5499999999999998</v>
      </c>
      <c r="I11" s="34"/>
      <c r="K11" s="34"/>
    </row>
    <row r="12" spans="2:11" x14ac:dyDescent="0.2">
      <c r="B12" s="52" t="s">
        <v>22</v>
      </c>
      <c r="C12" s="54" t="s">
        <v>36</v>
      </c>
      <c r="D12" s="21" t="s">
        <v>0</v>
      </c>
      <c r="E12" s="24" t="s">
        <v>22</v>
      </c>
      <c r="F12" s="9">
        <v>3</v>
      </c>
      <c r="G12" s="9">
        <v>3</v>
      </c>
      <c r="H12" s="11">
        <v>3</v>
      </c>
      <c r="I12" s="34"/>
      <c r="K12" s="34"/>
    </row>
    <row r="13" spans="2:11" x14ac:dyDescent="0.2">
      <c r="B13" s="52" t="s">
        <v>23</v>
      </c>
      <c r="C13" s="54" t="s">
        <v>37</v>
      </c>
      <c r="D13" s="21" t="s">
        <v>0</v>
      </c>
      <c r="E13" s="24" t="s">
        <v>23</v>
      </c>
      <c r="F13" s="9">
        <v>0.5</v>
      </c>
      <c r="G13" s="9">
        <v>0.5</v>
      </c>
      <c r="H13" s="11">
        <v>0.5</v>
      </c>
      <c r="I13" s="34"/>
      <c r="K13" s="35"/>
    </row>
    <row r="14" spans="2:11" ht="13.5" thickBot="1" x14ac:dyDescent="0.25">
      <c r="B14" s="53" t="s">
        <v>24</v>
      </c>
      <c r="C14" s="55" t="s">
        <v>38</v>
      </c>
      <c r="D14" s="25" t="s">
        <v>0</v>
      </c>
      <c r="E14" s="26" t="s">
        <v>24</v>
      </c>
      <c r="F14" s="10">
        <v>0.34</v>
      </c>
      <c r="G14" s="10">
        <v>0.34</v>
      </c>
      <c r="H14" s="12">
        <v>0.34</v>
      </c>
      <c r="I14" s="34"/>
      <c r="K14" s="35"/>
    </row>
    <row r="15" spans="2:11" ht="13.5" thickBot="1" x14ac:dyDescent="0.25">
      <c r="D15" s="4"/>
      <c r="E15" s="4"/>
      <c r="F15" s="4"/>
      <c r="G15" s="4"/>
      <c r="H15" s="4"/>
      <c r="I15" s="34"/>
      <c r="K15" s="35"/>
    </row>
    <row r="16" spans="2:11" x14ac:dyDescent="0.2">
      <c r="B16" s="47" t="s">
        <v>46</v>
      </c>
      <c r="C16" s="50" t="s">
        <v>7</v>
      </c>
      <c r="D16" s="304"/>
      <c r="E16" s="305"/>
      <c r="F16" s="306" t="s">
        <v>168</v>
      </c>
      <c r="G16" s="307"/>
      <c r="H16" s="308"/>
      <c r="I16" s="307" t="s">
        <v>169</v>
      </c>
      <c r="J16" s="307"/>
      <c r="K16" s="309"/>
    </row>
    <row r="17" spans="2:11" x14ac:dyDescent="0.2">
      <c r="B17" s="81"/>
      <c r="C17" s="82"/>
      <c r="D17" s="310"/>
      <c r="E17" s="311"/>
      <c r="F17" s="83" t="s">
        <v>10</v>
      </c>
      <c r="G17" s="84" t="s">
        <v>11</v>
      </c>
      <c r="H17" s="91" t="s">
        <v>12</v>
      </c>
      <c r="I17" s="87" t="s">
        <v>10</v>
      </c>
      <c r="J17" s="84" t="s">
        <v>11</v>
      </c>
      <c r="K17" s="85" t="s">
        <v>12</v>
      </c>
    </row>
    <row r="18" spans="2:11" x14ac:dyDescent="0.2">
      <c r="B18" s="48">
        <v>1</v>
      </c>
      <c r="C18" s="49" t="s">
        <v>204</v>
      </c>
      <c r="D18" s="300" t="s">
        <v>1</v>
      </c>
      <c r="E18" s="301"/>
      <c r="F18" s="13">
        <v>3.2</v>
      </c>
      <c r="G18" s="13">
        <v>3.2</v>
      </c>
      <c r="H18" s="92">
        <v>3.2</v>
      </c>
      <c r="I18" s="86">
        <v>4.8</v>
      </c>
      <c r="J18" s="86">
        <v>4.8</v>
      </c>
      <c r="K18" s="97">
        <v>4.8</v>
      </c>
    </row>
    <row r="19" spans="2:11" x14ac:dyDescent="0.2">
      <c r="B19" s="48">
        <v>2</v>
      </c>
      <c r="C19" s="49" t="s">
        <v>205</v>
      </c>
      <c r="D19" s="300" t="s">
        <v>1</v>
      </c>
      <c r="E19" s="301"/>
      <c r="F19" s="13">
        <v>1</v>
      </c>
      <c r="G19" s="13">
        <v>3.2</v>
      </c>
      <c r="H19" s="92">
        <v>1</v>
      </c>
      <c r="I19" s="86">
        <v>2.5</v>
      </c>
      <c r="J19" s="86">
        <v>4.8</v>
      </c>
      <c r="K19" s="97">
        <v>2.5</v>
      </c>
    </row>
    <row r="20" spans="2:11" x14ac:dyDescent="0.2">
      <c r="B20" s="48">
        <v>3</v>
      </c>
      <c r="C20" s="49" t="s">
        <v>203</v>
      </c>
      <c r="D20" s="300" t="s">
        <v>1</v>
      </c>
      <c r="E20" s="301"/>
      <c r="F20" s="16">
        <v>2.2999999999999998</v>
      </c>
      <c r="G20" s="13">
        <v>3.2</v>
      </c>
      <c r="H20" s="93">
        <v>2.2999999999999998</v>
      </c>
      <c r="I20" s="88">
        <v>3.5</v>
      </c>
      <c r="J20" s="86">
        <v>4.8</v>
      </c>
      <c r="K20" s="98">
        <v>3.5</v>
      </c>
    </row>
    <row r="21" spans="2:11" x14ac:dyDescent="0.2">
      <c r="B21" s="48">
        <v>4</v>
      </c>
      <c r="C21" s="49" t="s">
        <v>206</v>
      </c>
      <c r="D21" s="300" t="s">
        <v>1</v>
      </c>
      <c r="E21" s="301"/>
      <c r="F21" s="16">
        <v>1.8</v>
      </c>
      <c r="G21" s="13">
        <v>3.2</v>
      </c>
      <c r="H21" s="93">
        <v>1.8</v>
      </c>
      <c r="I21" s="88">
        <v>2.8</v>
      </c>
      <c r="J21" s="86">
        <v>4.8</v>
      </c>
      <c r="K21" s="98">
        <v>2.8</v>
      </c>
    </row>
    <row r="22" spans="2:11" x14ac:dyDescent="0.2">
      <c r="B22" s="48">
        <v>5</v>
      </c>
      <c r="C22" s="49" t="s">
        <v>207</v>
      </c>
      <c r="D22" s="300" t="s">
        <v>1</v>
      </c>
      <c r="E22" s="301"/>
      <c r="F22" s="16">
        <v>1.3</v>
      </c>
      <c r="G22" s="13">
        <v>3.2</v>
      </c>
      <c r="H22" s="93">
        <v>1.3</v>
      </c>
      <c r="I22" s="88">
        <v>2.5</v>
      </c>
      <c r="J22" s="86">
        <v>4.8</v>
      </c>
      <c r="K22" s="98">
        <v>2.5</v>
      </c>
    </row>
    <row r="23" spans="2:11" x14ac:dyDescent="0.2">
      <c r="B23" s="48">
        <v>6</v>
      </c>
      <c r="C23" s="49" t="s">
        <v>208</v>
      </c>
      <c r="D23" s="300" t="s">
        <v>1</v>
      </c>
      <c r="E23" s="301"/>
      <c r="F23" s="9">
        <v>1</v>
      </c>
      <c r="G23" s="13">
        <v>3.2</v>
      </c>
      <c r="H23" s="94">
        <v>1</v>
      </c>
      <c r="I23" s="89">
        <v>1.6</v>
      </c>
      <c r="J23" s="86">
        <v>4.8</v>
      </c>
      <c r="K23" s="99">
        <v>1.6</v>
      </c>
    </row>
    <row r="24" spans="2:11" ht="13.5" thickBot="1" x14ac:dyDescent="0.25">
      <c r="B24" s="48">
        <v>7</v>
      </c>
      <c r="C24" s="51" t="s">
        <v>209</v>
      </c>
      <c r="D24" s="300" t="s">
        <v>1</v>
      </c>
      <c r="E24" s="301"/>
      <c r="F24" s="10">
        <v>2</v>
      </c>
      <c r="G24" s="96">
        <v>3.2</v>
      </c>
      <c r="H24" s="95">
        <v>2</v>
      </c>
      <c r="I24" s="90">
        <v>4</v>
      </c>
      <c r="J24" s="100">
        <v>4.8</v>
      </c>
      <c r="K24" s="101">
        <v>4</v>
      </c>
    </row>
    <row r="25" spans="2:11" ht="13.5" thickBot="1" x14ac:dyDescent="0.25">
      <c r="D25" s="2"/>
      <c r="E25" s="3"/>
      <c r="F25" s="3"/>
      <c r="G25" s="3"/>
      <c r="H25" s="3"/>
      <c r="I25" s="34"/>
      <c r="K25" s="34"/>
    </row>
    <row r="26" spans="2:11" x14ac:dyDescent="0.2">
      <c r="C26" s="19" t="s">
        <v>27</v>
      </c>
      <c r="D26" s="312"/>
      <c r="E26" s="313"/>
      <c r="F26" s="306" t="s">
        <v>168</v>
      </c>
      <c r="G26" s="307"/>
      <c r="H26" s="308"/>
      <c r="I26" s="307" t="s">
        <v>169</v>
      </c>
      <c r="J26" s="307"/>
      <c r="K26" s="309"/>
    </row>
    <row r="27" spans="2:11" x14ac:dyDescent="0.2">
      <c r="C27" s="102"/>
      <c r="D27" s="314"/>
      <c r="E27" s="315"/>
      <c r="F27" s="83" t="s">
        <v>10</v>
      </c>
      <c r="G27" s="84" t="s">
        <v>11</v>
      </c>
      <c r="H27" s="91" t="s">
        <v>12</v>
      </c>
      <c r="I27" s="87" t="s">
        <v>10</v>
      </c>
      <c r="J27" s="84" t="s">
        <v>11</v>
      </c>
      <c r="K27" s="85" t="s">
        <v>12</v>
      </c>
    </row>
    <row r="28" spans="2:11" x14ac:dyDescent="0.2">
      <c r="C28" s="175" t="s">
        <v>218</v>
      </c>
      <c r="D28" s="300" t="s">
        <v>2</v>
      </c>
      <c r="E28" s="316"/>
      <c r="F28" s="177">
        <v>1</v>
      </c>
      <c r="G28" s="177">
        <v>1</v>
      </c>
      <c r="H28" s="178">
        <v>1</v>
      </c>
      <c r="I28" s="179">
        <v>1</v>
      </c>
      <c r="J28" s="179">
        <v>1</v>
      </c>
      <c r="K28" s="180">
        <v>1</v>
      </c>
    </row>
    <row r="29" spans="2:11" x14ac:dyDescent="0.2">
      <c r="C29" s="175" t="s">
        <v>217</v>
      </c>
      <c r="D29" s="300" t="s">
        <v>2</v>
      </c>
      <c r="E29" s="316"/>
      <c r="F29" s="177">
        <v>1.1000000000000001</v>
      </c>
      <c r="G29" s="177">
        <v>1.1000000000000001</v>
      </c>
      <c r="H29" s="178">
        <v>1.1000000000000001</v>
      </c>
      <c r="I29" s="179">
        <v>1.4</v>
      </c>
      <c r="J29" s="179">
        <v>1.4</v>
      </c>
      <c r="K29" s="180">
        <v>1.4</v>
      </c>
    </row>
    <row r="30" spans="2:11" x14ac:dyDescent="0.2">
      <c r="C30" s="175" t="s">
        <v>214</v>
      </c>
      <c r="D30" s="300" t="s">
        <v>2</v>
      </c>
      <c r="E30" s="316"/>
      <c r="F30" s="177">
        <v>1</v>
      </c>
      <c r="G30" s="177">
        <v>1</v>
      </c>
      <c r="H30" s="178">
        <v>1</v>
      </c>
      <c r="I30" s="179">
        <v>1</v>
      </c>
      <c r="J30" s="179">
        <v>1</v>
      </c>
      <c r="K30" s="180">
        <v>1</v>
      </c>
    </row>
    <row r="31" spans="2:11" ht="27" x14ac:dyDescent="0.2">
      <c r="C31" s="175" t="s">
        <v>215</v>
      </c>
      <c r="D31" s="300" t="s">
        <v>2</v>
      </c>
      <c r="E31" s="316"/>
      <c r="F31" s="181">
        <v>1</v>
      </c>
      <c r="G31" s="181">
        <v>1</v>
      </c>
      <c r="H31" s="182">
        <v>1</v>
      </c>
      <c r="I31" s="183">
        <v>1.4</v>
      </c>
      <c r="J31" s="183">
        <v>1.4</v>
      </c>
      <c r="K31" s="184">
        <v>1.4</v>
      </c>
    </row>
    <row r="32" spans="2:11" ht="27.75" thickBot="1" x14ac:dyDescent="0.25">
      <c r="C32" s="176" t="s">
        <v>216</v>
      </c>
      <c r="D32" s="317" t="s">
        <v>2</v>
      </c>
      <c r="E32" s="318"/>
      <c r="F32" s="185">
        <v>1.1000000000000001</v>
      </c>
      <c r="G32" s="185">
        <v>1.1000000000000001</v>
      </c>
      <c r="H32" s="186">
        <v>1.1000000000000001</v>
      </c>
      <c r="I32" s="187">
        <v>1.5</v>
      </c>
      <c r="J32" s="187">
        <v>1.5</v>
      </c>
      <c r="K32" s="188">
        <v>1.5</v>
      </c>
    </row>
    <row r="33" spans="3:11" ht="13.5" thickBot="1" x14ac:dyDescent="0.25">
      <c r="D33" s="2"/>
      <c r="E33" s="3"/>
      <c r="F33" s="1"/>
      <c r="G33" s="1"/>
      <c r="H33" s="1"/>
      <c r="I33" s="34"/>
      <c r="K33" s="34"/>
    </row>
    <row r="34" spans="3:11" x14ac:dyDescent="0.2">
      <c r="C34" s="19" t="s">
        <v>9</v>
      </c>
      <c r="D34" s="319"/>
      <c r="E34" s="313"/>
      <c r="F34" s="306" t="s">
        <v>168</v>
      </c>
      <c r="G34" s="307"/>
      <c r="H34" s="308"/>
      <c r="I34" s="307" t="s">
        <v>169</v>
      </c>
      <c r="J34" s="307"/>
      <c r="K34" s="309"/>
    </row>
    <row r="35" spans="3:11" x14ac:dyDescent="0.2">
      <c r="C35" s="102"/>
      <c r="D35" s="320"/>
      <c r="E35" s="321"/>
      <c r="F35" s="83" t="s">
        <v>10</v>
      </c>
      <c r="G35" s="84" t="s">
        <v>11</v>
      </c>
      <c r="H35" s="91" t="s">
        <v>12</v>
      </c>
      <c r="I35" s="87" t="s">
        <v>10</v>
      </c>
      <c r="J35" s="84" t="s">
        <v>11</v>
      </c>
      <c r="K35" s="85" t="s">
        <v>12</v>
      </c>
    </row>
    <row r="36" spans="3:11" x14ac:dyDescent="0.2">
      <c r="C36" s="17" t="s">
        <v>210</v>
      </c>
      <c r="D36" s="300" t="s">
        <v>3</v>
      </c>
      <c r="E36" s="316"/>
      <c r="F36" s="13">
        <v>1.35</v>
      </c>
      <c r="G36" s="13">
        <v>1.35</v>
      </c>
      <c r="H36" s="92">
        <v>1.35</v>
      </c>
      <c r="I36" s="86">
        <v>1.76</v>
      </c>
      <c r="J36" s="86">
        <v>1.76</v>
      </c>
      <c r="K36" s="97">
        <v>1.76</v>
      </c>
    </row>
    <row r="37" spans="3:11" x14ac:dyDescent="0.2">
      <c r="C37" s="17" t="s">
        <v>174</v>
      </c>
      <c r="D37" s="300" t="s">
        <v>3</v>
      </c>
      <c r="E37" s="316"/>
      <c r="F37" s="13">
        <v>1.35</v>
      </c>
      <c r="G37" s="13">
        <v>1.27</v>
      </c>
      <c r="H37" s="92">
        <v>1.27</v>
      </c>
      <c r="I37" s="86">
        <v>1.76</v>
      </c>
      <c r="J37" s="86">
        <v>1.65</v>
      </c>
      <c r="K37" s="97">
        <v>1.65</v>
      </c>
    </row>
    <row r="38" spans="3:11" x14ac:dyDescent="0.2">
      <c r="C38" s="17" t="s">
        <v>175</v>
      </c>
      <c r="D38" s="300" t="s">
        <v>3</v>
      </c>
      <c r="E38" s="316"/>
      <c r="F38" s="13">
        <v>1.35</v>
      </c>
      <c r="G38" s="13">
        <v>1.1000000000000001</v>
      </c>
      <c r="H38" s="92">
        <v>1.1000000000000001</v>
      </c>
      <c r="I38" s="86">
        <v>1.76</v>
      </c>
      <c r="J38" s="86">
        <v>1.43</v>
      </c>
      <c r="K38" s="97">
        <v>1.43</v>
      </c>
    </row>
    <row r="39" spans="3:11" x14ac:dyDescent="0.2">
      <c r="C39" s="17" t="s">
        <v>176</v>
      </c>
      <c r="D39" s="300" t="s">
        <v>3</v>
      </c>
      <c r="E39" s="316"/>
      <c r="F39" s="13">
        <v>1.35</v>
      </c>
      <c r="G39" s="13">
        <v>1</v>
      </c>
      <c r="H39" s="92">
        <v>1</v>
      </c>
      <c r="I39" s="86">
        <v>1.76</v>
      </c>
      <c r="J39" s="86">
        <v>1.3</v>
      </c>
      <c r="K39" s="97">
        <v>1.3</v>
      </c>
    </row>
    <row r="40" spans="3:11" ht="13.5" thickBot="1" x14ac:dyDescent="0.25">
      <c r="C40" s="18" t="s">
        <v>177</v>
      </c>
      <c r="D40" s="300" t="s">
        <v>3</v>
      </c>
      <c r="E40" s="316"/>
      <c r="F40" s="105">
        <v>1.2</v>
      </c>
      <c r="G40" s="96"/>
      <c r="H40" s="106">
        <v>1.2</v>
      </c>
      <c r="I40" s="107">
        <v>1.2</v>
      </c>
      <c r="J40" s="100"/>
      <c r="K40" s="108">
        <v>1.2</v>
      </c>
    </row>
    <row r="41" spans="3:11" ht="13.5" thickBot="1" x14ac:dyDescent="0.25">
      <c r="C41" s="1"/>
      <c r="I41" s="34"/>
      <c r="K41" s="34"/>
    </row>
    <row r="42" spans="3:11" x14ac:dyDescent="0.2">
      <c r="C42" s="19" t="s">
        <v>8</v>
      </c>
      <c r="D42" s="319"/>
      <c r="E42" s="313"/>
      <c r="F42" s="306" t="s">
        <v>168</v>
      </c>
      <c r="G42" s="307"/>
      <c r="H42" s="308"/>
      <c r="I42" s="307" t="s">
        <v>169</v>
      </c>
      <c r="J42" s="307"/>
      <c r="K42" s="309"/>
    </row>
    <row r="43" spans="3:11" x14ac:dyDescent="0.2">
      <c r="C43" s="102"/>
      <c r="D43" s="104"/>
      <c r="E43" s="103"/>
      <c r="F43" s="83" t="s">
        <v>10</v>
      </c>
      <c r="G43" s="84" t="s">
        <v>11</v>
      </c>
      <c r="H43" s="91" t="s">
        <v>12</v>
      </c>
      <c r="I43" s="87" t="s">
        <v>10</v>
      </c>
      <c r="J43" s="84" t="s">
        <v>11</v>
      </c>
      <c r="K43" s="85" t="s">
        <v>12</v>
      </c>
    </row>
    <row r="44" spans="3:11" x14ac:dyDescent="0.2">
      <c r="C44" s="17" t="s">
        <v>219</v>
      </c>
      <c r="D44" s="300" t="s">
        <v>4</v>
      </c>
      <c r="E44" s="316"/>
      <c r="F44" s="39" t="s">
        <v>28</v>
      </c>
      <c r="G44" s="39" t="s">
        <v>28</v>
      </c>
      <c r="H44" s="92">
        <v>1</v>
      </c>
      <c r="I44" s="39" t="s">
        <v>28</v>
      </c>
      <c r="J44" s="39" t="s">
        <v>28</v>
      </c>
      <c r="K44" s="14">
        <v>1</v>
      </c>
    </row>
    <row r="45" spans="3:11" x14ac:dyDescent="0.2">
      <c r="C45" s="17" t="s">
        <v>227</v>
      </c>
      <c r="D45" s="300" t="s">
        <v>4</v>
      </c>
      <c r="E45" s="316"/>
      <c r="F45" s="39" t="s">
        <v>28</v>
      </c>
      <c r="G45" s="39" t="s">
        <v>28</v>
      </c>
      <c r="H45" s="92">
        <v>1.1000000000000001</v>
      </c>
      <c r="I45" s="39" t="s">
        <v>28</v>
      </c>
      <c r="J45" s="39" t="s">
        <v>28</v>
      </c>
      <c r="K45" s="14">
        <v>1.4</v>
      </c>
    </row>
    <row r="46" spans="3:11" ht="13.5" thickBot="1" x14ac:dyDescent="0.25">
      <c r="C46" s="18" t="s">
        <v>228</v>
      </c>
      <c r="D46" s="317" t="s">
        <v>4</v>
      </c>
      <c r="E46" s="318"/>
      <c r="F46" s="40" t="s">
        <v>28</v>
      </c>
      <c r="G46" s="40" t="s">
        <v>28</v>
      </c>
      <c r="H46" s="106">
        <v>1.2</v>
      </c>
      <c r="I46" s="40" t="s">
        <v>28</v>
      </c>
      <c r="J46" s="40" t="s">
        <v>28</v>
      </c>
      <c r="K46" s="109">
        <v>1.6</v>
      </c>
    </row>
    <row r="47" spans="3:11" ht="13.5" thickBot="1" x14ac:dyDescent="0.25">
      <c r="I47" s="34"/>
      <c r="K47" s="34"/>
    </row>
    <row r="48" spans="3:11" x14ac:dyDescent="0.2">
      <c r="C48" s="27" t="s">
        <v>42</v>
      </c>
      <c r="D48" s="324"/>
      <c r="E48" s="325"/>
      <c r="F48" s="15" t="s">
        <v>10</v>
      </c>
      <c r="G48" s="7" t="s">
        <v>11</v>
      </c>
      <c r="H48" s="8" t="s">
        <v>12</v>
      </c>
      <c r="I48" s="34"/>
      <c r="K48" s="34"/>
    </row>
    <row r="49" spans="3:11" x14ac:dyDescent="0.2">
      <c r="C49" s="17" t="s">
        <v>229</v>
      </c>
      <c r="D49" s="300" t="s">
        <v>5</v>
      </c>
      <c r="E49" s="323"/>
      <c r="F49" s="9">
        <v>2</v>
      </c>
      <c r="G49" s="9">
        <v>2</v>
      </c>
      <c r="H49" s="11">
        <v>2</v>
      </c>
      <c r="I49" s="34"/>
      <c r="K49" s="34"/>
    </row>
    <row r="50" spans="3:11" ht="13.5" thickBot="1" x14ac:dyDescent="0.25">
      <c r="C50" s="18" t="s">
        <v>230</v>
      </c>
      <c r="D50" s="317" t="s">
        <v>5</v>
      </c>
      <c r="E50" s="322"/>
      <c r="F50" s="10">
        <v>1</v>
      </c>
      <c r="G50" s="10">
        <v>1</v>
      </c>
      <c r="H50" s="12">
        <v>1</v>
      </c>
      <c r="I50" s="34"/>
      <c r="K50" s="34"/>
    </row>
    <row r="51" spans="3:11" x14ac:dyDescent="0.2">
      <c r="I51" s="34"/>
      <c r="J51" s="34"/>
      <c r="K51" s="34"/>
    </row>
    <row r="52" spans="3:11" x14ac:dyDescent="0.2">
      <c r="C52" s="174"/>
      <c r="I52" s="34"/>
      <c r="J52" s="34"/>
      <c r="K52" s="34"/>
    </row>
    <row r="53" spans="3:11" x14ac:dyDescent="0.2">
      <c r="C53" s="174"/>
      <c r="I53" s="34"/>
      <c r="J53" s="34"/>
      <c r="K53" s="34"/>
    </row>
    <row r="54" spans="3:11" x14ac:dyDescent="0.2">
      <c r="C54" s="174"/>
      <c r="I54" s="34"/>
      <c r="J54" s="34"/>
      <c r="K54" s="34"/>
    </row>
    <row r="55" spans="3:11" x14ac:dyDescent="0.2">
      <c r="C55" s="174"/>
      <c r="I55" s="34"/>
      <c r="J55" s="34"/>
      <c r="K55" s="34"/>
    </row>
    <row r="56" spans="3:11" x14ac:dyDescent="0.2">
      <c r="C56" s="174"/>
      <c r="I56" s="34"/>
      <c r="J56" s="34"/>
      <c r="K56" s="34"/>
    </row>
    <row r="57" spans="3:11" x14ac:dyDescent="0.2">
      <c r="I57" s="34"/>
      <c r="J57" s="34"/>
      <c r="K57" s="34"/>
    </row>
    <row r="58" spans="3:11" x14ac:dyDescent="0.2">
      <c r="I58" s="34"/>
      <c r="J58" s="34"/>
      <c r="K58" s="34"/>
    </row>
    <row r="59" spans="3:11" x14ac:dyDescent="0.2">
      <c r="I59" s="34"/>
      <c r="J59" s="34"/>
      <c r="K59" s="34"/>
    </row>
    <row r="60" spans="3:11" x14ac:dyDescent="0.2">
      <c r="I60" s="34"/>
      <c r="J60" s="34"/>
      <c r="K60" s="34"/>
    </row>
    <row r="61" spans="3:11" x14ac:dyDescent="0.2">
      <c r="I61" s="34"/>
      <c r="J61" s="34"/>
      <c r="K61" s="34"/>
    </row>
    <row r="62" spans="3:11" x14ac:dyDescent="0.2">
      <c r="I62" s="34"/>
      <c r="J62" s="34"/>
      <c r="K62" s="34"/>
    </row>
    <row r="63" spans="3:11" x14ac:dyDescent="0.2">
      <c r="I63" s="34"/>
      <c r="J63" s="34"/>
      <c r="K63" s="34"/>
    </row>
    <row r="64" spans="3:11" x14ac:dyDescent="0.2">
      <c r="I64" s="34"/>
      <c r="J64" s="34"/>
      <c r="K64" s="34"/>
    </row>
    <row r="65" spans="9:11" x14ac:dyDescent="0.2">
      <c r="I65" s="34"/>
      <c r="J65" s="34"/>
      <c r="K65" s="34"/>
    </row>
    <row r="66" spans="9:11" x14ac:dyDescent="0.2">
      <c r="I66" s="34"/>
      <c r="J66" s="34"/>
      <c r="K66" s="34"/>
    </row>
    <row r="67" spans="9:11" x14ac:dyDescent="0.2">
      <c r="I67" s="34"/>
      <c r="J67" s="34"/>
      <c r="K67" s="34"/>
    </row>
    <row r="68" spans="9:11" x14ac:dyDescent="0.2">
      <c r="I68" s="34"/>
      <c r="J68" s="34"/>
      <c r="K68" s="34"/>
    </row>
    <row r="69" spans="9:11" x14ac:dyDescent="0.2">
      <c r="I69" s="34"/>
      <c r="J69" s="34"/>
      <c r="K69" s="34"/>
    </row>
    <row r="70" spans="9:11" x14ac:dyDescent="0.2">
      <c r="I70" s="34"/>
      <c r="J70" s="34"/>
      <c r="K70" s="34"/>
    </row>
    <row r="71" spans="9:11" x14ac:dyDescent="0.2">
      <c r="I71" s="34"/>
      <c r="J71" s="34"/>
      <c r="K71" s="34"/>
    </row>
    <row r="72" spans="9:11" x14ac:dyDescent="0.2">
      <c r="I72" s="34"/>
      <c r="J72" s="34"/>
      <c r="K72" s="34"/>
    </row>
    <row r="73" spans="9:11" x14ac:dyDescent="0.2">
      <c r="I73" s="34"/>
      <c r="J73" s="34"/>
      <c r="K73" s="34"/>
    </row>
    <row r="74" spans="9:11" x14ac:dyDescent="0.2">
      <c r="I74" s="34"/>
      <c r="J74" s="34"/>
      <c r="K74" s="34"/>
    </row>
    <row r="75" spans="9:11" x14ac:dyDescent="0.2">
      <c r="I75" s="34"/>
      <c r="J75" s="34"/>
      <c r="K75" s="34"/>
    </row>
    <row r="76" spans="9:11" x14ac:dyDescent="0.2">
      <c r="I76" s="34"/>
      <c r="J76" s="34"/>
      <c r="K76" s="34"/>
    </row>
    <row r="77" spans="9:11" x14ac:dyDescent="0.2">
      <c r="I77" s="34"/>
      <c r="J77" s="34"/>
      <c r="K77" s="34"/>
    </row>
    <row r="78" spans="9:11" x14ac:dyDescent="0.2">
      <c r="I78" s="34"/>
      <c r="J78" s="34"/>
      <c r="K78" s="34"/>
    </row>
    <row r="79" spans="9:11" x14ac:dyDescent="0.2">
      <c r="I79" s="34"/>
      <c r="J79" s="34"/>
      <c r="K79" s="34"/>
    </row>
    <row r="80" spans="9:11" x14ac:dyDescent="0.2">
      <c r="I80" s="34"/>
      <c r="J80" s="34"/>
      <c r="K80" s="34"/>
    </row>
    <row r="81" spans="9:11" x14ac:dyDescent="0.2">
      <c r="I81" s="34"/>
      <c r="J81" s="34"/>
      <c r="K81" s="34"/>
    </row>
    <row r="82" spans="9:11" x14ac:dyDescent="0.2">
      <c r="I82" s="34"/>
      <c r="J82" s="34"/>
      <c r="K82" s="34"/>
    </row>
    <row r="83" spans="9:11" x14ac:dyDescent="0.2">
      <c r="I83" s="34"/>
      <c r="J83" s="34"/>
      <c r="K83" s="34"/>
    </row>
    <row r="84" spans="9:11" x14ac:dyDescent="0.2">
      <c r="I84" s="34"/>
      <c r="J84" s="34"/>
      <c r="K84" s="34"/>
    </row>
    <row r="85" spans="9:11" x14ac:dyDescent="0.2">
      <c r="I85" s="34"/>
      <c r="J85" s="34"/>
      <c r="K85" s="34"/>
    </row>
    <row r="86" spans="9:11" x14ac:dyDescent="0.2">
      <c r="I86" s="34"/>
      <c r="J86" s="34"/>
      <c r="K86" s="34"/>
    </row>
    <row r="87" spans="9:11" x14ac:dyDescent="0.2">
      <c r="I87" s="34"/>
      <c r="J87" s="34"/>
      <c r="K87" s="34"/>
    </row>
    <row r="88" spans="9:11" x14ac:dyDescent="0.2">
      <c r="I88" s="34"/>
      <c r="J88" s="34"/>
      <c r="K88" s="34"/>
    </row>
    <row r="89" spans="9:11" x14ac:dyDescent="0.2">
      <c r="I89" s="34"/>
      <c r="J89" s="34"/>
      <c r="K89" s="34"/>
    </row>
    <row r="90" spans="9:11" x14ac:dyDescent="0.2">
      <c r="I90" s="34"/>
      <c r="J90" s="34"/>
      <c r="K90" s="34"/>
    </row>
    <row r="91" spans="9:11" x14ac:dyDescent="0.2">
      <c r="I91" s="34"/>
      <c r="J91" s="34"/>
      <c r="K91" s="34"/>
    </row>
    <row r="92" spans="9:11" x14ac:dyDescent="0.2">
      <c r="I92" s="34"/>
      <c r="J92" s="34"/>
      <c r="K92" s="34"/>
    </row>
    <row r="93" spans="9:11" x14ac:dyDescent="0.2">
      <c r="I93" s="34"/>
      <c r="J93" s="34"/>
      <c r="K93" s="34"/>
    </row>
    <row r="94" spans="9:11" x14ac:dyDescent="0.2">
      <c r="I94" s="34"/>
      <c r="J94" s="34"/>
      <c r="K94" s="34"/>
    </row>
    <row r="95" spans="9:11" x14ac:dyDescent="0.2">
      <c r="I95" s="34"/>
      <c r="J95" s="34"/>
      <c r="K95" s="34"/>
    </row>
    <row r="96" spans="9:11" x14ac:dyDescent="0.2">
      <c r="I96" s="34"/>
      <c r="J96" s="34"/>
      <c r="K96" s="34"/>
    </row>
    <row r="97" spans="9:11" x14ac:dyDescent="0.2">
      <c r="I97" s="34"/>
      <c r="J97" s="34"/>
      <c r="K97" s="34"/>
    </row>
    <row r="98" spans="9:11" x14ac:dyDescent="0.2">
      <c r="I98" s="34"/>
      <c r="J98" s="34"/>
      <c r="K98" s="34"/>
    </row>
    <row r="99" spans="9:11" x14ac:dyDescent="0.2">
      <c r="I99" s="34"/>
      <c r="J99" s="34"/>
      <c r="K99" s="34"/>
    </row>
    <row r="100" spans="9:11" x14ac:dyDescent="0.2">
      <c r="I100" s="34"/>
      <c r="J100" s="34"/>
      <c r="K100" s="34"/>
    </row>
    <row r="101" spans="9:11" x14ac:dyDescent="0.2">
      <c r="I101" s="34"/>
      <c r="J101" s="34"/>
      <c r="K101" s="34"/>
    </row>
    <row r="102" spans="9:11" x14ac:dyDescent="0.2">
      <c r="I102" s="34"/>
      <c r="J102" s="34"/>
      <c r="K102" s="34"/>
    </row>
    <row r="103" spans="9:11" x14ac:dyDescent="0.2">
      <c r="I103" s="34"/>
      <c r="J103" s="34"/>
      <c r="K103" s="34"/>
    </row>
    <row r="104" spans="9:11" x14ac:dyDescent="0.2">
      <c r="I104" s="34"/>
      <c r="J104" s="34"/>
      <c r="K104" s="34"/>
    </row>
    <row r="105" spans="9:11" x14ac:dyDescent="0.2">
      <c r="I105" s="34"/>
      <c r="J105" s="34"/>
      <c r="K105" s="34"/>
    </row>
    <row r="106" spans="9:11" x14ac:dyDescent="0.2">
      <c r="I106" s="34"/>
      <c r="J106" s="34"/>
      <c r="K106" s="34"/>
    </row>
    <row r="107" spans="9:11" x14ac:dyDescent="0.2">
      <c r="I107" s="34"/>
      <c r="J107" s="34"/>
      <c r="K107" s="34"/>
    </row>
    <row r="108" spans="9:11" x14ac:dyDescent="0.2">
      <c r="I108" s="34"/>
      <c r="J108" s="34"/>
      <c r="K108" s="34"/>
    </row>
    <row r="109" spans="9:11" x14ac:dyDescent="0.2">
      <c r="I109" s="34"/>
      <c r="J109" s="34"/>
      <c r="K109" s="34"/>
    </row>
    <row r="110" spans="9:11" x14ac:dyDescent="0.2">
      <c r="I110" s="34"/>
      <c r="J110" s="34"/>
      <c r="K110" s="34"/>
    </row>
    <row r="111" spans="9:11" x14ac:dyDescent="0.2">
      <c r="I111" s="34"/>
      <c r="J111" s="34"/>
      <c r="K111" s="34"/>
    </row>
    <row r="112" spans="9:11" x14ac:dyDescent="0.2">
      <c r="I112" s="34"/>
      <c r="J112" s="34"/>
      <c r="K112" s="34"/>
    </row>
    <row r="113" spans="9:11" x14ac:dyDescent="0.2">
      <c r="I113" s="34"/>
      <c r="J113" s="34"/>
      <c r="K113" s="34"/>
    </row>
    <row r="114" spans="9:11" x14ac:dyDescent="0.2">
      <c r="I114" s="34"/>
      <c r="J114" s="34"/>
      <c r="K114" s="34"/>
    </row>
    <row r="115" spans="9:11" x14ac:dyDescent="0.2">
      <c r="I115" s="34"/>
      <c r="J115" s="34"/>
      <c r="K115" s="34"/>
    </row>
    <row r="116" spans="9:11" x14ac:dyDescent="0.2">
      <c r="I116" s="34"/>
      <c r="J116" s="34"/>
      <c r="K116" s="34"/>
    </row>
    <row r="117" spans="9:11" x14ac:dyDescent="0.2">
      <c r="I117" s="34"/>
      <c r="J117" s="34"/>
      <c r="K117" s="34"/>
    </row>
    <row r="118" spans="9:11" x14ac:dyDescent="0.2">
      <c r="I118" s="34"/>
      <c r="J118" s="34"/>
      <c r="K118" s="34"/>
    </row>
    <row r="119" spans="9:11" x14ac:dyDescent="0.2">
      <c r="I119" s="34"/>
      <c r="J119" s="34"/>
      <c r="K119" s="34"/>
    </row>
    <row r="120" spans="9:11" x14ac:dyDescent="0.2">
      <c r="I120" s="34"/>
      <c r="J120" s="34"/>
      <c r="K120" s="34"/>
    </row>
    <row r="121" spans="9:11" x14ac:dyDescent="0.2">
      <c r="I121" s="34"/>
      <c r="J121" s="34"/>
      <c r="K121" s="34"/>
    </row>
    <row r="122" spans="9:11" x14ac:dyDescent="0.2">
      <c r="I122" s="34"/>
      <c r="J122" s="34"/>
      <c r="K122" s="34"/>
    </row>
    <row r="123" spans="9:11" x14ac:dyDescent="0.2">
      <c r="I123" s="34"/>
      <c r="J123" s="34"/>
      <c r="K123" s="34"/>
    </row>
    <row r="124" spans="9:11" x14ac:dyDescent="0.2">
      <c r="I124" s="34"/>
      <c r="J124" s="34"/>
      <c r="K124" s="34"/>
    </row>
    <row r="125" spans="9:11" x14ac:dyDescent="0.2">
      <c r="I125" s="34"/>
      <c r="J125" s="34"/>
      <c r="K125" s="34"/>
    </row>
    <row r="126" spans="9:11" x14ac:dyDescent="0.2">
      <c r="I126" s="34"/>
      <c r="J126" s="34"/>
      <c r="K126" s="34"/>
    </row>
    <row r="127" spans="9:11" x14ac:dyDescent="0.2">
      <c r="I127" s="34"/>
      <c r="J127" s="34"/>
      <c r="K127" s="34"/>
    </row>
    <row r="128" spans="9:11" x14ac:dyDescent="0.2">
      <c r="I128" s="34"/>
      <c r="J128" s="34"/>
      <c r="K128" s="34"/>
    </row>
    <row r="129" spans="9:11" x14ac:dyDescent="0.2">
      <c r="I129" s="34"/>
      <c r="J129" s="34"/>
      <c r="K129" s="34"/>
    </row>
    <row r="130" spans="9:11" x14ac:dyDescent="0.2">
      <c r="I130" s="34"/>
      <c r="J130" s="34"/>
      <c r="K130" s="34"/>
    </row>
    <row r="131" spans="9:11" x14ac:dyDescent="0.2">
      <c r="I131" s="34"/>
      <c r="J131" s="34"/>
      <c r="K131" s="34"/>
    </row>
    <row r="132" spans="9:11" x14ac:dyDescent="0.2">
      <c r="I132" s="34"/>
      <c r="J132" s="34"/>
      <c r="K132" s="34"/>
    </row>
    <row r="133" spans="9:11" x14ac:dyDescent="0.2">
      <c r="I133" s="34"/>
      <c r="J133" s="34"/>
      <c r="K133" s="34"/>
    </row>
    <row r="134" spans="9:11" x14ac:dyDescent="0.2">
      <c r="I134" s="34"/>
      <c r="J134" s="34"/>
      <c r="K134" s="34"/>
    </row>
    <row r="135" spans="9:11" x14ac:dyDescent="0.2">
      <c r="I135" s="34"/>
      <c r="J135" s="34"/>
      <c r="K135" s="34"/>
    </row>
    <row r="136" spans="9:11" x14ac:dyDescent="0.2">
      <c r="I136" s="34"/>
      <c r="J136" s="34"/>
      <c r="K136" s="34"/>
    </row>
    <row r="137" spans="9:11" x14ac:dyDescent="0.2">
      <c r="I137" s="34"/>
      <c r="J137" s="34"/>
      <c r="K137" s="34"/>
    </row>
    <row r="138" spans="9:11" x14ac:dyDescent="0.2">
      <c r="I138" s="34"/>
      <c r="J138" s="34"/>
      <c r="K138" s="34"/>
    </row>
    <row r="139" spans="9:11" x14ac:dyDescent="0.2">
      <c r="I139" s="34"/>
      <c r="J139" s="34"/>
      <c r="K139" s="34"/>
    </row>
    <row r="140" spans="9:11" x14ac:dyDescent="0.2">
      <c r="I140" s="34"/>
      <c r="J140" s="34"/>
      <c r="K140" s="34"/>
    </row>
    <row r="141" spans="9:11" x14ac:dyDescent="0.2">
      <c r="I141" s="34"/>
      <c r="J141" s="34"/>
      <c r="K141" s="34"/>
    </row>
    <row r="142" spans="9:11" x14ac:dyDescent="0.2">
      <c r="I142" s="34"/>
      <c r="J142" s="34"/>
      <c r="K142" s="34"/>
    </row>
    <row r="143" spans="9:11" x14ac:dyDescent="0.2">
      <c r="I143" s="34"/>
      <c r="J143" s="34"/>
      <c r="K143" s="34"/>
    </row>
    <row r="144" spans="9:11" x14ac:dyDescent="0.2">
      <c r="I144" s="34"/>
      <c r="J144" s="34"/>
      <c r="K144" s="34"/>
    </row>
    <row r="145" spans="9:11" x14ac:dyDescent="0.2">
      <c r="I145" s="34"/>
      <c r="J145" s="34"/>
      <c r="K145" s="34"/>
    </row>
    <row r="146" spans="9:11" x14ac:dyDescent="0.2">
      <c r="I146" s="34"/>
      <c r="J146" s="34"/>
      <c r="K146" s="34"/>
    </row>
    <row r="147" spans="9:11" x14ac:dyDescent="0.2">
      <c r="I147" s="34"/>
      <c r="J147" s="34"/>
      <c r="K147" s="34"/>
    </row>
    <row r="148" spans="9:11" x14ac:dyDescent="0.2">
      <c r="I148" s="34"/>
      <c r="J148" s="34"/>
      <c r="K148" s="34"/>
    </row>
    <row r="149" spans="9:11" x14ac:dyDescent="0.2">
      <c r="I149" s="34"/>
      <c r="J149" s="34"/>
      <c r="K149" s="34"/>
    </row>
    <row r="150" spans="9:11" x14ac:dyDescent="0.2">
      <c r="I150" s="34"/>
      <c r="J150" s="34"/>
      <c r="K150" s="34"/>
    </row>
    <row r="151" spans="9:11" x14ac:dyDescent="0.2">
      <c r="I151" s="34"/>
      <c r="J151" s="34"/>
      <c r="K151" s="34"/>
    </row>
    <row r="152" spans="9:11" x14ac:dyDescent="0.2">
      <c r="I152" s="34"/>
      <c r="J152" s="34"/>
      <c r="K152" s="34"/>
    </row>
    <row r="153" spans="9:11" x14ac:dyDescent="0.2">
      <c r="I153" s="34"/>
      <c r="J153" s="34"/>
      <c r="K153" s="34"/>
    </row>
    <row r="154" spans="9:11" x14ac:dyDescent="0.2">
      <c r="I154" s="34"/>
      <c r="J154" s="34"/>
      <c r="K154" s="34"/>
    </row>
    <row r="155" spans="9:11" x14ac:dyDescent="0.2">
      <c r="I155" s="34"/>
      <c r="J155" s="34"/>
      <c r="K155" s="34"/>
    </row>
    <row r="156" spans="9:11" x14ac:dyDescent="0.2">
      <c r="I156" s="34"/>
      <c r="J156" s="34"/>
      <c r="K156" s="34"/>
    </row>
    <row r="157" spans="9:11" x14ac:dyDescent="0.2">
      <c r="I157" s="34"/>
      <c r="J157" s="34"/>
      <c r="K157" s="34"/>
    </row>
    <row r="158" spans="9:11" x14ac:dyDescent="0.2">
      <c r="I158" s="34"/>
      <c r="J158" s="34"/>
      <c r="K158" s="34"/>
    </row>
    <row r="159" spans="9:11" x14ac:dyDescent="0.2">
      <c r="I159" s="34"/>
      <c r="J159" s="34"/>
      <c r="K159" s="34"/>
    </row>
    <row r="160" spans="9:11" x14ac:dyDescent="0.2">
      <c r="I160" s="34"/>
      <c r="J160" s="34"/>
      <c r="K160" s="34"/>
    </row>
    <row r="161" spans="9:11" x14ac:dyDescent="0.2">
      <c r="I161" s="34"/>
      <c r="J161" s="34"/>
      <c r="K161" s="34"/>
    </row>
    <row r="162" spans="9:11" x14ac:dyDescent="0.2">
      <c r="I162" s="34"/>
      <c r="J162" s="34"/>
      <c r="K162" s="34"/>
    </row>
    <row r="163" spans="9:11" x14ac:dyDescent="0.2">
      <c r="I163" s="34"/>
      <c r="J163" s="34"/>
      <c r="K163" s="34"/>
    </row>
    <row r="164" spans="9:11" x14ac:dyDescent="0.2">
      <c r="I164" s="34"/>
      <c r="J164" s="34"/>
      <c r="K164" s="34"/>
    </row>
    <row r="165" spans="9:11" x14ac:dyDescent="0.2">
      <c r="I165" s="34"/>
      <c r="J165" s="34"/>
      <c r="K165" s="34"/>
    </row>
    <row r="166" spans="9:11" x14ac:dyDescent="0.2">
      <c r="I166" s="34"/>
      <c r="J166" s="34"/>
      <c r="K166" s="34"/>
    </row>
    <row r="167" spans="9:11" x14ac:dyDescent="0.2">
      <c r="I167" s="34"/>
      <c r="J167" s="34"/>
      <c r="K167" s="34"/>
    </row>
    <row r="168" spans="9:11" x14ac:dyDescent="0.2">
      <c r="I168" s="34"/>
      <c r="J168" s="34"/>
      <c r="K168" s="34"/>
    </row>
    <row r="169" spans="9:11" x14ac:dyDescent="0.2">
      <c r="I169" s="34"/>
      <c r="J169" s="34"/>
      <c r="K169" s="34"/>
    </row>
    <row r="170" spans="9:11" x14ac:dyDescent="0.2">
      <c r="I170" s="34"/>
      <c r="J170" s="34"/>
      <c r="K170" s="34"/>
    </row>
    <row r="171" spans="9:11" x14ac:dyDescent="0.2">
      <c r="I171" s="34"/>
      <c r="J171" s="34"/>
      <c r="K171" s="34"/>
    </row>
    <row r="172" spans="9:11" x14ac:dyDescent="0.2">
      <c r="I172" s="34"/>
      <c r="J172" s="34"/>
      <c r="K172" s="34"/>
    </row>
    <row r="173" spans="9:11" x14ac:dyDescent="0.2">
      <c r="I173" s="34"/>
      <c r="J173" s="34"/>
      <c r="K173" s="34"/>
    </row>
    <row r="174" spans="9:11" x14ac:dyDescent="0.2">
      <c r="I174" s="34"/>
      <c r="J174" s="34"/>
      <c r="K174" s="34"/>
    </row>
    <row r="175" spans="9:11" x14ac:dyDescent="0.2">
      <c r="I175" s="34"/>
      <c r="J175" s="34"/>
      <c r="K175" s="34"/>
    </row>
    <row r="176" spans="9:11" x14ac:dyDescent="0.2">
      <c r="I176" s="34"/>
      <c r="J176" s="34"/>
      <c r="K176" s="34"/>
    </row>
    <row r="177" spans="9:11" x14ac:dyDescent="0.2">
      <c r="I177" s="34"/>
      <c r="J177" s="34"/>
      <c r="K177" s="34"/>
    </row>
    <row r="178" spans="9:11" x14ac:dyDescent="0.2">
      <c r="I178" s="34"/>
      <c r="J178" s="34"/>
      <c r="K178" s="34"/>
    </row>
    <row r="179" spans="9:11" x14ac:dyDescent="0.2">
      <c r="I179" s="34"/>
      <c r="J179" s="34"/>
      <c r="K179" s="34"/>
    </row>
  </sheetData>
  <mergeCells count="39">
    <mergeCell ref="D44:E44"/>
    <mergeCell ref="D50:E50"/>
    <mergeCell ref="D49:E49"/>
    <mergeCell ref="D48:E48"/>
    <mergeCell ref="D45:E45"/>
    <mergeCell ref="D46:E46"/>
    <mergeCell ref="D39:E39"/>
    <mergeCell ref="D40:E40"/>
    <mergeCell ref="D34:E34"/>
    <mergeCell ref="D42:E42"/>
    <mergeCell ref="I42:K42"/>
    <mergeCell ref="F42:H42"/>
    <mergeCell ref="F34:H34"/>
    <mergeCell ref="D37:E37"/>
    <mergeCell ref="D38:E38"/>
    <mergeCell ref="I34:K34"/>
    <mergeCell ref="D35:E35"/>
    <mergeCell ref="D36:E36"/>
    <mergeCell ref="I26:K26"/>
    <mergeCell ref="D27:E27"/>
    <mergeCell ref="D31:E31"/>
    <mergeCell ref="D32:E32"/>
    <mergeCell ref="D28:E28"/>
    <mergeCell ref="D29:E29"/>
    <mergeCell ref="D30:E30"/>
    <mergeCell ref="F26:H26"/>
    <mergeCell ref="D19:E19"/>
    <mergeCell ref="D20:E20"/>
    <mergeCell ref="D23:E23"/>
    <mergeCell ref="D24:E24"/>
    <mergeCell ref="D26:E26"/>
    <mergeCell ref="D21:E21"/>
    <mergeCell ref="D22:E22"/>
    <mergeCell ref="D18:E18"/>
    <mergeCell ref="D2:E2"/>
    <mergeCell ref="D16:E16"/>
    <mergeCell ref="F16:H16"/>
    <mergeCell ref="I16:K16"/>
    <mergeCell ref="D17:E17"/>
  </mergeCells>
  <phoneticPr fontId="1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Y164"/>
  <sheetViews>
    <sheetView topLeftCell="C1" workbookViewId="0">
      <selection activeCell="G13" sqref="G13"/>
    </sheetView>
  </sheetViews>
  <sheetFormatPr defaultRowHeight="12.75" x14ac:dyDescent="0.2"/>
  <cols>
    <col min="1" max="1" width="8" customWidth="1"/>
    <col min="2" max="2" width="10" customWidth="1"/>
    <col min="3" max="3" width="81.140625" customWidth="1"/>
    <col min="4" max="5" width="5.7109375" customWidth="1"/>
    <col min="10" max="10" width="3" bestFit="1" customWidth="1"/>
    <col min="12" max="12" width="10.28515625" bestFit="1" customWidth="1"/>
  </cols>
  <sheetData>
    <row r="1" spans="2:25" ht="13.5" thickBot="1" x14ac:dyDescent="0.25">
      <c r="I1" s="34"/>
      <c r="J1" s="34"/>
      <c r="K1" s="110" t="s">
        <v>170</v>
      </c>
      <c r="O1" s="111" t="str">
        <f>IF(Калькулятор!O29=1,"min","max")</f>
        <v>min</v>
      </c>
      <c r="Q1" s="34"/>
      <c r="R1" s="34"/>
      <c r="S1" s="34"/>
      <c r="T1" s="34"/>
      <c r="U1" s="34"/>
      <c r="V1" s="34"/>
      <c r="W1" s="34"/>
      <c r="X1" s="34"/>
      <c r="Y1" s="34"/>
    </row>
    <row r="2" spans="2:25" x14ac:dyDescent="0.2">
      <c r="B2" s="20" t="s">
        <v>45</v>
      </c>
      <c r="C2" s="47" t="s">
        <v>6</v>
      </c>
      <c r="D2" s="330"/>
      <c r="E2" s="331"/>
      <c r="F2" s="15" t="s">
        <v>10</v>
      </c>
      <c r="G2" s="7" t="s">
        <v>11</v>
      </c>
      <c r="H2" s="8" t="s">
        <v>12</v>
      </c>
      <c r="I2" s="34"/>
      <c r="K2" s="34"/>
      <c r="L2" s="34"/>
      <c r="M2" s="34"/>
      <c r="N2" s="34"/>
      <c r="O2" s="34"/>
      <c r="P2" s="34"/>
      <c r="Q2" s="34"/>
      <c r="R2" s="34"/>
    </row>
    <row r="3" spans="2:25" x14ac:dyDescent="0.2">
      <c r="B3" s="52" t="s">
        <v>13</v>
      </c>
      <c r="C3" s="54" t="s">
        <v>30</v>
      </c>
      <c r="D3" s="21" t="s">
        <v>0</v>
      </c>
      <c r="E3" s="22" t="s">
        <v>13</v>
      </c>
      <c r="F3" s="9">
        <f>Данные!F3</f>
        <v>0.34</v>
      </c>
      <c r="G3" s="9">
        <f>Данные!G3</f>
        <v>0.68</v>
      </c>
      <c r="H3" s="11">
        <f>Данные!H3</f>
        <v>0.34</v>
      </c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25" x14ac:dyDescent="0.2">
      <c r="B4" s="52" t="s">
        <v>14</v>
      </c>
      <c r="C4" s="54" t="s">
        <v>31</v>
      </c>
      <c r="D4" s="21" t="s">
        <v>0</v>
      </c>
      <c r="E4" s="23" t="s">
        <v>14</v>
      </c>
      <c r="F4" s="9">
        <f>Данные!F4</f>
        <v>0.68</v>
      </c>
      <c r="G4" s="9">
        <f>Данные!G4</f>
        <v>0.68</v>
      </c>
      <c r="H4" s="11">
        <f>Данные!H4</f>
        <v>0.68</v>
      </c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2:25" x14ac:dyDescent="0.2">
      <c r="B5" s="52" t="s">
        <v>15</v>
      </c>
      <c r="C5" s="54" t="s">
        <v>39</v>
      </c>
      <c r="D5" s="21" t="s">
        <v>0</v>
      </c>
      <c r="E5" s="23" t="s">
        <v>15</v>
      </c>
      <c r="F5" s="9">
        <f>Данные!F5</f>
        <v>1</v>
      </c>
      <c r="G5" s="9">
        <f>Данные!G5</f>
        <v>1.82</v>
      </c>
      <c r="H5" s="11">
        <f>Данные!H5</f>
        <v>1</v>
      </c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2:25" x14ac:dyDescent="0.2">
      <c r="B6" s="52" t="s">
        <v>16</v>
      </c>
      <c r="C6" s="54" t="s">
        <v>40</v>
      </c>
      <c r="D6" s="21" t="s">
        <v>0</v>
      </c>
      <c r="E6" s="23" t="s">
        <v>16</v>
      </c>
      <c r="F6" s="9">
        <f>Данные!F6</f>
        <v>1.1399999999999999</v>
      </c>
      <c r="G6" s="9">
        <f>Данные!G6</f>
        <v>1.82</v>
      </c>
      <c r="H6" s="11">
        <f>Данные!H6</f>
        <v>1.1399999999999999</v>
      </c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2:25" x14ac:dyDescent="0.2">
      <c r="B7" s="52" t="s">
        <v>17</v>
      </c>
      <c r="C7" s="54" t="s">
        <v>41</v>
      </c>
      <c r="D7" s="21" t="s">
        <v>0</v>
      </c>
      <c r="E7" s="24" t="s">
        <v>17</v>
      </c>
      <c r="F7" s="9">
        <f>Данные!F7</f>
        <v>1.18</v>
      </c>
      <c r="G7" s="9">
        <f>Данные!G7</f>
        <v>1.82</v>
      </c>
      <c r="H7" s="11">
        <f>Данные!H7</f>
        <v>1.18</v>
      </c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2:25" x14ac:dyDescent="0.2">
      <c r="B8" s="52" t="s">
        <v>18</v>
      </c>
      <c r="C8" s="54" t="s">
        <v>32</v>
      </c>
      <c r="D8" s="21" t="s">
        <v>0</v>
      </c>
      <c r="E8" s="24" t="s">
        <v>18</v>
      </c>
      <c r="F8" s="9">
        <f>Данные!F8</f>
        <v>1.82</v>
      </c>
      <c r="G8" s="9">
        <f>Данные!G8</f>
        <v>1.82</v>
      </c>
      <c r="H8" s="11">
        <f>Данные!H8</f>
        <v>1.82</v>
      </c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2:25" x14ac:dyDescent="0.2">
      <c r="B9" s="52" t="s">
        <v>19</v>
      </c>
      <c r="C9" s="54" t="s">
        <v>33</v>
      </c>
      <c r="D9" s="21" t="s">
        <v>0</v>
      </c>
      <c r="E9" s="24" t="s">
        <v>19</v>
      </c>
      <c r="F9" s="9">
        <f>Данные!F9</f>
        <v>2</v>
      </c>
      <c r="G9" s="9">
        <f>Данные!G9</f>
        <v>2.1800000000000002</v>
      </c>
      <c r="H9" s="11">
        <f>Данные!H9</f>
        <v>2</v>
      </c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2:25" x14ac:dyDescent="0.2">
      <c r="B10" s="52" t="s">
        <v>20</v>
      </c>
      <c r="C10" s="54" t="s">
        <v>34</v>
      </c>
      <c r="D10" s="21" t="s">
        <v>0</v>
      </c>
      <c r="E10" s="24" t="s">
        <v>20</v>
      </c>
      <c r="F10" s="9">
        <f>Данные!F10</f>
        <v>2.1800000000000002</v>
      </c>
      <c r="G10" s="9">
        <f>Данные!G10</f>
        <v>2.1800000000000002</v>
      </c>
      <c r="H10" s="11">
        <f>Данные!H10</f>
        <v>2.1800000000000002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2:25" x14ac:dyDescent="0.2">
      <c r="B11" s="52" t="s">
        <v>21</v>
      </c>
      <c r="C11" s="54" t="s">
        <v>35</v>
      </c>
      <c r="D11" s="21" t="s">
        <v>0</v>
      </c>
      <c r="E11" s="24" t="s">
        <v>21</v>
      </c>
      <c r="F11" s="9">
        <f>Данные!F11</f>
        <v>2.5499999999999998</v>
      </c>
      <c r="G11" s="9">
        <f>Данные!G11</f>
        <v>3</v>
      </c>
      <c r="H11" s="11">
        <f>Данные!H11</f>
        <v>2.5499999999999998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2:25" x14ac:dyDescent="0.2">
      <c r="B12" s="52" t="s">
        <v>22</v>
      </c>
      <c r="C12" s="54" t="s">
        <v>36</v>
      </c>
      <c r="D12" s="21" t="s">
        <v>0</v>
      </c>
      <c r="E12" s="24" t="s">
        <v>22</v>
      </c>
      <c r="F12" s="9">
        <f>Данные!F12</f>
        <v>3</v>
      </c>
      <c r="G12" s="9">
        <f>Данные!G12</f>
        <v>3</v>
      </c>
      <c r="H12" s="11">
        <f>Данные!H12</f>
        <v>3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2:25" x14ac:dyDescent="0.2">
      <c r="B13" s="52" t="s">
        <v>23</v>
      </c>
      <c r="C13" s="54" t="s">
        <v>37</v>
      </c>
      <c r="D13" s="21" t="s">
        <v>0</v>
      </c>
      <c r="E13" s="24" t="s">
        <v>23</v>
      </c>
      <c r="F13" s="9">
        <f>Данные!F13</f>
        <v>0.5</v>
      </c>
      <c r="G13" s="9">
        <f>Данные!G13</f>
        <v>0.5</v>
      </c>
      <c r="H13" s="11">
        <f>Данные!H13</f>
        <v>0.5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2:25" ht="13.5" thickBot="1" x14ac:dyDescent="0.25">
      <c r="B14" s="53" t="s">
        <v>24</v>
      </c>
      <c r="C14" s="55" t="s">
        <v>38</v>
      </c>
      <c r="D14" s="25" t="s">
        <v>0</v>
      </c>
      <c r="E14" s="26" t="s">
        <v>24</v>
      </c>
      <c r="F14" s="10">
        <f>Данные!F14</f>
        <v>0.34</v>
      </c>
      <c r="G14" s="10">
        <f>Данные!G14</f>
        <v>0.34</v>
      </c>
      <c r="H14" s="12">
        <f>Данные!H14</f>
        <v>0.34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2:25" ht="13.5" thickBot="1" x14ac:dyDescent="0.25">
      <c r="D15" s="4"/>
      <c r="E15" s="4"/>
      <c r="F15" s="4"/>
      <c r="G15" s="4"/>
      <c r="H15" s="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2:25" x14ac:dyDescent="0.2">
      <c r="B16" s="47" t="s">
        <v>46</v>
      </c>
      <c r="C16" s="50" t="s">
        <v>7</v>
      </c>
      <c r="D16" s="332"/>
      <c r="E16" s="333"/>
      <c r="F16" s="15" t="s">
        <v>10</v>
      </c>
      <c r="G16" s="7" t="s">
        <v>11</v>
      </c>
      <c r="H16" s="8" t="s">
        <v>12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spans="2:25" x14ac:dyDescent="0.2">
      <c r="B17" s="48">
        <v>1</v>
      </c>
      <c r="C17" s="49" t="str">
        <f>Данные!C18</f>
        <v>1-а ЗОНА (м. Київ)</v>
      </c>
      <c r="D17" s="328" t="s">
        <v>1</v>
      </c>
      <c r="E17" s="334"/>
      <c r="F17" s="13">
        <f>IF($O$1="min",Данные!F18,Данные!I18)</f>
        <v>3.2</v>
      </c>
      <c r="G17" s="13">
        <f>IF($O$1="min",Данные!G18,Данные!J18)</f>
        <v>3.2</v>
      </c>
      <c r="H17" s="14">
        <f>IF($O$1="min",Данные!H18,Данные!K18)</f>
        <v>3.2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spans="2:25" x14ac:dyDescent="0.2">
      <c r="B18" s="48">
        <v>2</v>
      </c>
      <c r="C18" s="49" t="str">
        <f>Данные!C19</f>
        <v>2-а ЗОНА (Міста Бориспіль, Боярка, Бровари, Васильків, Вишгород, Вишневе, Ірпінь)</v>
      </c>
      <c r="D18" s="328" t="s">
        <v>1</v>
      </c>
      <c r="E18" s="334"/>
      <c r="F18" s="13">
        <f>IF($O$1="min",Данные!F19,Данные!I19)</f>
        <v>1</v>
      </c>
      <c r="G18" s="13">
        <f>IF($O$1="min",Данные!G19,Данные!J19)</f>
        <v>3.2</v>
      </c>
      <c r="H18" s="14">
        <f>IF($O$1="min",Данные!H19,Данные!K19)</f>
        <v>1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2:25" x14ac:dyDescent="0.2">
      <c r="B19" s="48">
        <v>3</v>
      </c>
      <c r="C19" s="49" t="str">
        <f>Данные!C20</f>
        <v>3-я ЗОНА (Міста з населенням більше 1-го млн. чол.)</v>
      </c>
      <c r="D19" s="328" t="s">
        <v>1</v>
      </c>
      <c r="E19" s="334"/>
      <c r="F19" s="13">
        <f>IF($O$1="min",Данные!F20,Данные!I20)</f>
        <v>2.2999999999999998</v>
      </c>
      <c r="G19" s="13">
        <f>IF($O$1="min",Данные!G20,Данные!J20)</f>
        <v>3.2</v>
      </c>
      <c r="H19" s="14">
        <f>IF($O$1="min",Данные!H20,Данные!K20)</f>
        <v>2.2999999999999998</v>
      </c>
      <c r="I19" s="34"/>
      <c r="K19" s="34"/>
      <c r="L19" s="34"/>
      <c r="M19" s="34"/>
      <c r="N19" s="34"/>
      <c r="O19" s="34"/>
      <c r="P19" s="34"/>
      <c r="Q19" s="34"/>
      <c r="R19" s="34"/>
    </row>
    <row r="20" spans="2:25" x14ac:dyDescent="0.2">
      <c r="B20" s="48">
        <v>4</v>
      </c>
      <c r="C20" s="49" t="str">
        <f>Данные!C21</f>
        <v>4-а ЗОНА (Міста з населенням від 1 млн.-500 тис. чоловік)</v>
      </c>
      <c r="D20" s="328" t="s">
        <v>1</v>
      </c>
      <c r="E20" s="334"/>
      <c r="F20" s="13">
        <f>IF($O$1="min",Данные!F21,Данные!I21)</f>
        <v>1.8</v>
      </c>
      <c r="G20" s="13">
        <f>IF($O$1="min",Данные!G21,Данные!J21)</f>
        <v>3.2</v>
      </c>
      <c r="H20" s="14">
        <f>IF($O$1="min",Данные!H21,Данные!K21)</f>
        <v>1.8</v>
      </c>
      <c r="I20" s="34"/>
      <c r="K20" s="34"/>
      <c r="L20" s="34"/>
      <c r="M20" s="34"/>
      <c r="N20" s="34"/>
      <c r="P20" s="34"/>
      <c r="Q20" s="34"/>
      <c r="R20" s="34"/>
    </row>
    <row r="21" spans="2:25" x14ac:dyDescent="0.2">
      <c r="B21" s="48">
        <v>5</v>
      </c>
      <c r="C21" s="49" t="str">
        <f>Данные!C22</f>
        <v>5-а ЗОНА (Міста з населенням від 500 до 100 тис. чоловік)</v>
      </c>
      <c r="D21" s="328" t="s">
        <v>1</v>
      </c>
      <c r="E21" s="334"/>
      <c r="F21" s="13">
        <f>IF($O$1="min",Данные!F22,Данные!I22)</f>
        <v>1.3</v>
      </c>
      <c r="G21" s="13">
        <f>IF($O$1="min",Данные!G22,Данные!J22)</f>
        <v>3.2</v>
      </c>
      <c r="H21" s="14">
        <f>IF($O$1="min",Данные!H22,Данные!K22)</f>
        <v>1.3</v>
      </c>
      <c r="I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2:25" x14ac:dyDescent="0.2">
      <c r="B22" s="48">
        <v>6</v>
      </c>
      <c r="C22" s="49" t="str">
        <f>Данные!C23</f>
        <v>6-а ЗОНА (Міста з населенням  меньш 100 тис. чоловік)</v>
      </c>
      <c r="D22" s="328" t="s">
        <v>1</v>
      </c>
      <c r="E22" s="334"/>
      <c r="F22" s="13">
        <f>IF($O$1="min",Данные!F23,Данные!I23)</f>
        <v>1</v>
      </c>
      <c r="G22" s="13">
        <f>IF($O$1="min",Данные!G23,Данные!J23)</f>
        <v>3.2</v>
      </c>
      <c r="H22" s="14">
        <f>IF($O$1="min",Данные!H23,Данные!K23)</f>
        <v>1</v>
      </c>
      <c r="I22" s="34"/>
      <c r="O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2:25" x14ac:dyDescent="0.2">
      <c r="B23" s="48">
        <v>7</v>
      </c>
      <c r="C23" s="49" t="str">
        <f>Данные!C24</f>
        <v>7-а ЗОНА (Реестрація в інших країнах)</v>
      </c>
      <c r="D23" s="328" t="s">
        <v>1</v>
      </c>
      <c r="E23" s="334"/>
      <c r="F23" s="13">
        <f>IF($O$1="min",Данные!F24,Данные!I24)</f>
        <v>2</v>
      </c>
      <c r="G23" s="13">
        <f>IF($O$1="min",Данные!G24,Данные!J24)</f>
        <v>3.2</v>
      </c>
      <c r="H23" s="14">
        <f>IF($O$1="min",Данные!H24,Данные!K24)</f>
        <v>2</v>
      </c>
      <c r="I23" s="34"/>
      <c r="J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2:25" ht="13.5" thickBot="1" x14ac:dyDescent="0.25">
      <c r="B24" s="112"/>
      <c r="C24" s="113"/>
      <c r="D24" s="114"/>
      <c r="E24" s="115"/>
      <c r="F24" s="116"/>
      <c r="G24" s="116"/>
      <c r="H24" s="116"/>
      <c r="I24" s="34"/>
      <c r="J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2:25" x14ac:dyDescent="0.2">
      <c r="C25" s="19" t="s">
        <v>27</v>
      </c>
      <c r="D25" s="312"/>
      <c r="E25" s="313"/>
      <c r="F25" s="15" t="s">
        <v>10</v>
      </c>
      <c r="G25" s="7" t="s">
        <v>11</v>
      </c>
      <c r="H25" s="8" t="s">
        <v>12</v>
      </c>
      <c r="I25" s="34"/>
      <c r="J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2:25" x14ac:dyDescent="0.2">
      <c r="C26" s="175" t="str">
        <f>Данные!C28</f>
        <v>Фізична особа (крім таксі, вантажні, автобусів)</v>
      </c>
      <c r="D26" s="328" t="s">
        <v>2</v>
      </c>
      <c r="E26" s="329"/>
      <c r="F26" s="13">
        <f>IF($O$1="min",Данные!F28,Данные!I28)</f>
        <v>1</v>
      </c>
      <c r="G26" s="13">
        <f>IF($O$1="min",Данные!G28,Данные!J28)</f>
        <v>1</v>
      </c>
      <c r="H26" s="14">
        <f>IF($O$1="min",Данные!H28,Данные!K28)</f>
        <v>1</v>
      </c>
      <c r="I26" s="34"/>
      <c r="J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2:25" x14ac:dyDescent="0.2">
      <c r="C27" s="175" t="str">
        <f>Данные!C29</f>
        <v>Юридична особа (крім таксі, вантажні, автобусів)</v>
      </c>
      <c r="D27" s="328" t="s">
        <v>2</v>
      </c>
      <c r="E27" s="329"/>
      <c r="F27" s="13">
        <f>IF($O$1="min",Данные!F29,Данные!I29)</f>
        <v>1.1000000000000001</v>
      </c>
      <c r="G27" s="13">
        <f>IF($O$1="min",Данные!G29,Данные!J29)</f>
        <v>1.1000000000000001</v>
      </c>
      <c r="H27" s="14">
        <f>IF($O$1="min",Данные!H29,Данные!K29)</f>
        <v>1.1000000000000001</v>
      </c>
      <c r="I27" s="34"/>
      <c r="J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2:25" x14ac:dyDescent="0.2">
      <c r="C28" s="175" t="str">
        <f>Данные!C30</f>
        <v>Вантажні автомобілі, автобуси</v>
      </c>
      <c r="D28" s="328" t="s">
        <v>2</v>
      </c>
      <c r="E28" s="329"/>
      <c r="F28" s="13">
        <f>IF($O$1="min",Данные!F30,Данные!I30)</f>
        <v>1</v>
      </c>
      <c r="G28" s="13">
        <f>IF($O$1="min",Данные!G30,Данные!J30)</f>
        <v>1</v>
      </c>
      <c r="H28" s="14">
        <f>IF($O$1="min",Данные!H30,Данные!K30)</f>
        <v>1</v>
      </c>
      <c r="I28" s="34"/>
      <c r="J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2:25" x14ac:dyDescent="0.2">
      <c r="C29" s="175" t="str">
        <f>Данные!C31</f>
        <v>Легкові автомобілі  або автобуси до 20 чол., які використовуються фізичною особою для надання послуг</v>
      </c>
      <c r="D29" s="328" t="s">
        <v>2</v>
      </c>
      <c r="E29" s="329"/>
      <c r="F29" s="13">
        <f>IF($O$1="min",Данные!F31,Данные!I31)</f>
        <v>1</v>
      </c>
      <c r="G29" s="13">
        <f>IF($O$1="min",Данные!G31,Данные!J31)</f>
        <v>1</v>
      </c>
      <c r="H29" s="14">
        <f>IF($O$1="min",Данные!H31,Данные!K31)</f>
        <v>1</v>
      </c>
      <c r="I29" s="34"/>
      <c r="J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2:25" ht="23.25" thickBot="1" x14ac:dyDescent="0.25">
      <c r="C30" s="176" t="str">
        <f>Данные!C32</f>
        <v>Легкові автомобілі  або автобуси до 20 чол., які використовуються юридичною особою для надання послуг</v>
      </c>
      <c r="D30" s="326" t="s">
        <v>2</v>
      </c>
      <c r="E30" s="327"/>
      <c r="F30" s="96">
        <f>IF($O$1="min",Данные!F32,Данные!I32)</f>
        <v>1.1000000000000001</v>
      </c>
      <c r="G30" s="96">
        <f>IF($O$1="min",Данные!G32,Данные!J32)</f>
        <v>1.1000000000000001</v>
      </c>
      <c r="H30" s="119">
        <f>IF($O$1="min",Данные!H32,Данные!K32)</f>
        <v>1.1000000000000001</v>
      </c>
      <c r="I30" s="34"/>
      <c r="J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2:25" ht="13.5" thickBot="1" x14ac:dyDescent="0.25">
      <c r="C31" s="113"/>
      <c r="D31" s="114"/>
      <c r="E31" s="115"/>
      <c r="F31" s="117"/>
      <c r="G31" s="117"/>
      <c r="H31" s="117"/>
      <c r="I31" s="34"/>
      <c r="J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2:25" x14ac:dyDescent="0.2">
      <c r="C32" s="19" t="s">
        <v>9</v>
      </c>
      <c r="D32" s="319"/>
      <c r="E32" s="313"/>
      <c r="F32" s="15" t="s">
        <v>10</v>
      </c>
      <c r="G32" s="7" t="s">
        <v>11</v>
      </c>
      <c r="H32" s="8" t="s">
        <v>12</v>
      </c>
      <c r="I32" s="34"/>
      <c r="J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3:25" x14ac:dyDescent="0.2">
      <c r="C33" s="17" t="str">
        <f>Данные!C36</f>
        <v>до 1 року</v>
      </c>
      <c r="D33" s="328" t="s">
        <v>3</v>
      </c>
      <c r="E33" s="329"/>
      <c r="F33" s="13">
        <f>IF($O$1="min",Данные!F36,Данные!I36)</f>
        <v>1.35</v>
      </c>
      <c r="G33" s="13">
        <f>IF($O$1="min",Данные!G36,Данные!J36)</f>
        <v>1.35</v>
      </c>
      <c r="H33" s="14">
        <f>IF($O$1="min",Данные!H36,Данные!K36)</f>
        <v>1.35</v>
      </c>
      <c r="I33" s="34"/>
      <c r="J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3:25" x14ac:dyDescent="0.2">
      <c r="C34" s="17" t="str">
        <f>Данные!C37</f>
        <v>від 1-3 років</v>
      </c>
      <c r="D34" s="328" t="s">
        <v>3</v>
      </c>
      <c r="E34" s="329"/>
      <c r="F34" s="13">
        <f>IF($O$1="min",Данные!F37,Данные!I37)</f>
        <v>1.35</v>
      </c>
      <c r="G34" s="13">
        <f>IF($O$1="min",Данные!G37,Данные!J37)</f>
        <v>1.27</v>
      </c>
      <c r="H34" s="14">
        <f>IF($O$1="min",Данные!H37,Данные!K37)</f>
        <v>1.27</v>
      </c>
      <c r="I34" s="34"/>
      <c r="J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3:25" x14ac:dyDescent="0.2">
      <c r="C35" s="17" t="str">
        <f>Данные!C38</f>
        <v>від 3-10 років</v>
      </c>
      <c r="D35" s="328" t="s">
        <v>3</v>
      </c>
      <c r="E35" s="329"/>
      <c r="F35" s="13">
        <f>IF($O$1="min",Данные!F38,Данные!I38)</f>
        <v>1.35</v>
      </c>
      <c r="G35" s="13">
        <f>IF($O$1="min",Данные!G38,Данные!J38)</f>
        <v>1.1000000000000001</v>
      </c>
      <c r="H35" s="14">
        <f>IF($O$1="min",Данные!H38,Данные!K38)</f>
        <v>1.1000000000000001</v>
      </c>
      <c r="I35" s="34"/>
      <c r="J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3:25" x14ac:dyDescent="0.2">
      <c r="C36" s="17" t="str">
        <f>Данные!C39</f>
        <v>більше 10 років</v>
      </c>
      <c r="D36" s="328" t="s">
        <v>3</v>
      </c>
      <c r="E36" s="329"/>
      <c r="F36" s="13">
        <f>IF($O$1="min",Данные!F39,Данные!I39)</f>
        <v>1.35</v>
      </c>
      <c r="G36" s="13">
        <f>IF($O$1="min",Данные!G39,Данные!J39)</f>
        <v>1</v>
      </c>
      <c r="H36" s="14">
        <f>IF($O$1="min",Данные!H39,Данные!K39)</f>
        <v>1</v>
      </c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3:25" x14ac:dyDescent="0.2">
      <c r="C37" s="17" t="str">
        <f>Данные!C40</f>
        <v>Юр.особи</v>
      </c>
      <c r="D37" s="328" t="s">
        <v>3</v>
      </c>
      <c r="E37" s="329"/>
      <c r="F37" s="13">
        <f>IF($O$1="min",Данные!F40,Данные!I40)</f>
        <v>1.2</v>
      </c>
      <c r="G37" s="13">
        <f>IF($O$1="min",Данные!G40,Данные!J40)</f>
        <v>0</v>
      </c>
      <c r="H37" s="14">
        <f>IF($O$1="min",Данные!H40,Данные!K40)</f>
        <v>1.2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spans="3:25" ht="13.5" thickBot="1" x14ac:dyDescent="0.25">
      <c r="C38" s="1"/>
      <c r="D38" s="114"/>
      <c r="E38" s="115"/>
      <c r="F38" s="118"/>
      <c r="G38" s="116"/>
      <c r="H38" s="118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3:25" x14ac:dyDescent="0.2">
      <c r="C39" s="19" t="s">
        <v>8</v>
      </c>
      <c r="D39" s="319"/>
      <c r="E39" s="313"/>
      <c r="F39" s="15" t="s">
        <v>10</v>
      </c>
      <c r="G39" s="7" t="s">
        <v>11</v>
      </c>
      <c r="H39" s="8" t="s">
        <v>12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3:25" x14ac:dyDescent="0.2">
      <c r="C40" s="17" t="str">
        <f>Данные!C44</f>
        <v>1 особа</v>
      </c>
      <c r="D40" s="328" t="s">
        <v>4</v>
      </c>
      <c r="E40" s="329"/>
      <c r="F40" s="39" t="s">
        <v>28</v>
      </c>
      <c r="G40" s="39" t="s">
        <v>28</v>
      </c>
      <c r="H40" s="14">
        <f>IF($O$1="min",Данные!H44,Данные!K44)</f>
        <v>1</v>
      </c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3:25" x14ac:dyDescent="0.2">
      <c r="C41" s="17" t="str">
        <f>Данные!C45</f>
        <v>2 особи</v>
      </c>
      <c r="D41" s="328" t="s">
        <v>4</v>
      </c>
      <c r="E41" s="329"/>
      <c r="F41" s="39" t="s">
        <v>28</v>
      </c>
      <c r="G41" s="39" t="s">
        <v>28</v>
      </c>
      <c r="H41" s="14">
        <f>IF($O$1="min",Данные!H45,Данные!K45)</f>
        <v>1.1000000000000001</v>
      </c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3:25" ht="13.5" thickBot="1" x14ac:dyDescent="0.25">
      <c r="C42" s="17" t="str">
        <f>Данные!C46</f>
        <v>3-5 осіб</v>
      </c>
      <c r="D42" s="326" t="s">
        <v>4</v>
      </c>
      <c r="E42" s="327"/>
      <c r="F42" s="40" t="s">
        <v>28</v>
      </c>
      <c r="G42" s="40" t="s">
        <v>28</v>
      </c>
      <c r="H42" s="119">
        <f>IF($O$1="min",Данные!H46,Данные!K46)</f>
        <v>1.2</v>
      </c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3:25" ht="13.5" thickBot="1" x14ac:dyDescent="0.25"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spans="3:25" x14ac:dyDescent="0.2">
      <c r="C44" s="27" t="s">
        <v>42</v>
      </c>
      <c r="D44" s="324"/>
      <c r="E44" s="313"/>
      <c r="F44" s="15" t="s">
        <v>10</v>
      </c>
      <c r="G44" s="7" t="s">
        <v>11</v>
      </c>
      <c r="H44" s="8" t="s">
        <v>12</v>
      </c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spans="3:25" x14ac:dyDescent="0.2">
      <c r="C45" s="17" t="s">
        <v>25</v>
      </c>
      <c r="D45" s="328" t="s">
        <v>5</v>
      </c>
      <c r="E45" s="329"/>
      <c r="F45" s="9">
        <f>Данные!F49</f>
        <v>2</v>
      </c>
      <c r="G45" s="9">
        <f>Данные!G49</f>
        <v>2</v>
      </c>
      <c r="H45" s="11">
        <f>Данные!H49</f>
        <v>2</v>
      </c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</row>
    <row r="46" spans="3:25" ht="13.5" thickBot="1" x14ac:dyDescent="0.25">
      <c r="C46" s="18" t="s">
        <v>26</v>
      </c>
      <c r="D46" s="326" t="s">
        <v>5</v>
      </c>
      <c r="E46" s="327"/>
      <c r="F46" s="10">
        <f>Данные!F50</f>
        <v>1</v>
      </c>
      <c r="G46" s="10">
        <f>Данные!G50</f>
        <v>1</v>
      </c>
      <c r="H46" s="12">
        <f>Данные!H50</f>
        <v>1</v>
      </c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spans="3:25" x14ac:dyDescent="0.2"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</row>
    <row r="48" spans="3:25" x14ac:dyDescent="0.2"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</row>
    <row r="49" spans="9:25" x14ac:dyDescent="0.2"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</row>
    <row r="50" spans="9:25" x14ac:dyDescent="0.2"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</row>
    <row r="51" spans="9:25" x14ac:dyDescent="0.2"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</row>
    <row r="52" spans="9:25" x14ac:dyDescent="0.2"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</row>
    <row r="53" spans="9:25" x14ac:dyDescent="0.2"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spans="9:25" x14ac:dyDescent="0.2"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</row>
    <row r="55" spans="9:25" x14ac:dyDescent="0.2"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</row>
    <row r="56" spans="9:25" x14ac:dyDescent="0.2"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</row>
    <row r="57" spans="9:25" x14ac:dyDescent="0.2"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</row>
    <row r="58" spans="9:25" x14ac:dyDescent="0.2"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</row>
    <row r="59" spans="9:25" x14ac:dyDescent="0.2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spans="9:25" x14ac:dyDescent="0.2"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9:25" x14ac:dyDescent="0.2"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spans="9:25" x14ac:dyDescent="0.2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</row>
    <row r="63" spans="9:25" x14ac:dyDescent="0.2"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9:25" x14ac:dyDescent="0.2"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9:25" x14ac:dyDescent="0.2"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9:25" x14ac:dyDescent="0.2"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spans="9:25" x14ac:dyDescent="0.2"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</row>
    <row r="68" spans="9:25" x14ac:dyDescent="0.2"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</row>
    <row r="69" spans="9:25" x14ac:dyDescent="0.2"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</row>
    <row r="70" spans="9:25" x14ac:dyDescent="0.2"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</row>
    <row r="71" spans="9:25" x14ac:dyDescent="0.2"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</row>
    <row r="72" spans="9:25" x14ac:dyDescent="0.2"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</row>
    <row r="73" spans="9:25" x14ac:dyDescent="0.2"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</row>
    <row r="74" spans="9:25" x14ac:dyDescent="0.2"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</row>
    <row r="75" spans="9:25" x14ac:dyDescent="0.2"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</row>
    <row r="76" spans="9:25" x14ac:dyDescent="0.2"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</row>
    <row r="77" spans="9:25" x14ac:dyDescent="0.2"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</row>
    <row r="78" spans="9:25" x14ac:dyDescent="0.2"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</row>
    <row r="79" spans="9:25" x14ac:dyDescent="0.2"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</row>
    <row r="80" spans="9:25" x14ac:dyDescent="0.2"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</row>
    <row r="81" spans="9:25" x14ac:dyDescent="0.2"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</row>
    <row r="82" spans="9:25" x14ac:dyDescent="0.2"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</row>
    <row r="83" spans="9:25" x14ac:dyDescent="0.2"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</row>
    <row r="84" spans="9:25" x14ac:dyDescent="0.2"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</row>
    <row r="85" spans="9:25" x14ac:dyDescent="0.2"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</row>
    <row r="86" spans="9:25" x14ac:dyDescent="0.2"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</row>
    <row r="87" spans="9:25" x14ac:dyDescent="0.2"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</row>
    <row r="88" spans="9:25" x14ac:dyDescent="0.2"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</row>
    <row r="89" spans="9:25" x14ac:dyDescent="0.2"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</row>
    <row r="90" spans="9:25" x14ac:dyDescent="0.2"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</row>
    <row r="91" spans="9:25" x14ac:dyDescent="0.2"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</row>
    <row r="92" spans="9:25" x14ac:dyDescent="0.2"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</row>
    <row r="93" spans="9:25" x14ac:dyDescent="0.2"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</row>
    <row r="94" spans="9:25" x14ac:dyDescent="0.2"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</row>
    <row r="95" spans="9:25" x14ac:dyDescent="0.2"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</row>
    <row r="96" spans="9:25" x14ac:dyDescent="0.2"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</row>
    <row r="97" spans="9:25" x14ac:dyDescent="0.2"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</row>
    <row r="98" spans="9:25" x14ac:dyDescent="0.2"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</row>
    <row r="99" spans="9:25" x14ac:dyDescent="0.2"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</row>
    <row r="100" spans="9:25" x14ac:dyDescent="0.2"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</row>
    <row r="101" spans="9:25" x14ac:dyDescent="0.2"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</row>
    <row r="102" spans="9:25" x14ac:dyDescent="0.2"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</row>
    <row r="103" spans="9:25" x14ac:dyDescent="0.2"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</row>
    <row r="104" spans="9:25" x14ac:dyDescent="0.2"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</row>
    <row r="105" spans="9:25" x14ac:dyDescent="0.2"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</row>
    <row r="106" spans="9:25" x14ac:dyDescent="0.2"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</row>
    <row r="107" spans="9:25" x14ac:dyDescent="0.2"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</row>
    <row r="108" spans="9:25" x14ac:dyDescent="0.2"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</row>
    <row r="109" spans="9:25" x14ac:dyDescent="0.2"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</row>
    <row r="110" spans="9:25" x14ac:dyDescent="0.2"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</row>
    <row r="111" spans="9:25" x14ac:dyDescent="0.2"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</row>
    <row r="112" spans="9:25" x14ac:dyDescent="0.2"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</row>
    <row r="113" spans="9:25" x14ac:dyDescent="0.2"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</row>
    <row r="114" spans="9:25" x14ac:dyDescent="0.2"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</row>
    <row r="115" spans="9:25" x14ac:dyDescent="0.2"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</row>
    <row r="116" spans="9:25" x14ac:dyDescent="0.2"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</row>
    <row r="117" spans="9:25" x14ac:dyDescent="0.2"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</row>
    <row r="118" spans="9:25" x14ac:dyDescent="0.2"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</row>
    <row r="119" spans="9:25" x14ac:dyDescent="0.2"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</row>
    <row r="120" spans="9:25" x14ac:dyDescent="0.2"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</row>
    <row r="121" spans="9:25" x14ac:dyDescent="0.2"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</row>
    <row r="122" spans="9:25" x14ac:dyDescent="0.2"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9:25" x14ac:dyDescent="0.2"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9:25" x14ac:dyDescent="0.2"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9:25" x14ac:dyDescent="0.2"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9:25" x14ac:dyDescent="0.2"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9:25" x14ac:dyDescent="0.2"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9:25" x14ac:dyDescent="0.2"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9:25" x14ac:dyDescent="0.2"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9:25" x14ac:dyDescent="0.2"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9:25" x14ac:dyDescent="0.2"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9:25" x14ac:dyDescent="0.2"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9:25" x14ac:dyDescent="0.2"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9:25" x14ac:dyDescent="0.2"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9:25" x14ac:dyDescent="0.2"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9:25" x14ac:dyDescent="0.2"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9:25" x14ac:dyDescent="0.2"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9:25" x14ac:dyDescent="0.2"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9:25" x14ac:dyDescent="0.2"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9:25" x14ac:dyDescent="0.2"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9:25" x14ac:dyDescent="0.2"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9:25" x14ac:dyDescent="0.2"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9:25" x14ac:dyDescent="0.2"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9:25" x14ac:dyDescent="0.2"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9:25" x14ac:dyDescent="0.2"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9:25" x14ac:dyDescent="0.2"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9:25" x14ac:dyDescent="0.2"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9:25" x14ac:dyDescent="0.2"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9:25" x14ac:dyDescent="0.2"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9:25" x14ac:dyDescent="0.2"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9:25" x14ac:dyDescent="0.2"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9:25" x14ac:dyDescent="0.2"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9:25" x14ac:dyDescent="0.2"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9:25" x14ac:dyDescent="0.2"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9:25" x14ac:dyDescent="0.2"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9:25" x14ac:dyDescent="0.2"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9:25" x14ac:dyDescent="0.2"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9:25" x14ac:dyDescent="0.2"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9:25" x14ac:dyDescent="0.2"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9:25" x14ac:dyDescent="0.2"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9:25" x14ac:dyDescent="0.2"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9:25" x14ac:dyDescent="0.2"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9:25" x14ac:dyDescent="0.2"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9:25" x14ac:dyDescent="0.2">
      <c r="I164" s="34"/>
      <c r="J164" s="34"/>
      <c r="K164" s="34"/>
      <c r="L164" s="34"/>
      <c r="M164" s="34"/>
      <c r="N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</sheetData>
  <mergeCells count="28">
    <mergeCell ref="D29:E29"/>
    <mergeCell ref="D28:E28"/>
    <mergeCell ref="D30:E30"/>
    <mergeCell ref="D32:E32"/>
    <mergeCell ref="D19:E19"/>
    <mergeCell ref="D20:E20"/>
    <mergeCell ref="D26:E26"/>
    <mergeCell ref="D27:E27"/>
    <mergeCell ref="D2:E2"/>
    <mergeCell ref="D16:E16"/>
    <mergeCell ref="D17:E17"/>
    <mergeCell ref="D18:E18"/>
    <mergeCell ref="D25:E25"/>
    <mergeCell ref="D22:E22"/>
    <mergeCell ref="D23:E23"/>
    <mergeCell ref="D21:E21"/>
    <mergeCell ref="D46:E46"/>
    <mergeCell ref="D40:E40"/>
    <mergeCell ref="D41:E41"/>
    <mergeCell ref="D33:E33"/>
    <mergeCell ref="D39:E39"/>
    <mergeCell ref="D36:E36"/>
    <mergeCell ref="D45:E45"/>
    <mergeCell ref="D44:E44"/>
    <mergeCell ref="D34:E34"/>
    <mergeCell ref="D35:E35"/>
    <mergeCell ref="D42:E42"/>
    <mergeCell ref="D37:E37"/>
  </mergeCells>
  <phoneticPr fontId="0" type="noConversion"/>
  <pageMargins left="0.78740157480314965" right="0.78740157480314965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Калькулятор</vt:lpstr>
      <vt:lpstr>Довідник населених пунктів</vt:lpstr>
      <vt:lpstr>Данные</vt:lpstr>
      <vt:lpstr>расчеты</vt:lpstr>
      <vt:lpstr>Калькулятор!Область_печати</vt:lpstr>
    </vt:vector>
  </TitlesOfParts>
  <Company>IFF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Kulygin</dc:creator>
  <cp:lastModifiedBy>Андрей</cp:lastModifiedBy>
  <cp:lastPrinted>2005-03-15T07:53:55Z</cp:lastPrinted>
  <dcterms:created xsi:type="dcterms:W3CDTF">2005-01-24T09:27:22Z</dcterms:created>
  <dcterms:modified xsi:type="dcterms:W3CDTF">2011-01-30T16:07:09Z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